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_lists" sheetId="1" r:id="rId1"/>
    <sheet name="01_概要_使い方" sheetId="2" r:id="rId2"/>
    <sheet name="02_現状固定費" sheetId="3" r:id="rId3"/>
    <sheet name="03_候補プラン比較" sheetId="4" r:id="rId4"/>
    <sheet name="04_最適化シミュレーター" sheetId="5" r:id="rId5"/>
    <sheet name="05_アクション管理" sheetId="6" r:id="rId6"/>
    <sheet name="06_ダッシュボード" sheetId="7" r:id="rId7"/>
  </sheets>
  <definedNames>
    <definedName name="YesNo">'_lists'!$B$4:$C$4</definedName>
    <definedName name="カテゴリ">'_lists'!$B$1:$J$1</definedName>
    <definedName name="サイクル">'_lists'!$B$3:$F$3</definedName>
    <definedName name="ステータス">'_lists'!$B$6:$D$6</definedName>
    <definedName name="支払方法">'_lists'!$B$2:$E$2</definedName>
    <definedName name="決定">'_lists'!$B$5:$F$5</definedName>
    <definedName name="重要度3">'_lists'!$B$7:$D$7</definedName>
  </definedNames>
  <calcPr calcId="124519" fullCalcOnLoad="1"/>
</workbook>
</file>

<file path=xl/sharedStrings.xml><?xml version="1.0" encoding="utf-8"?>
<sst xmlns="http://schemas.openxmlformats.org/spreadsheetml/2006/main" count="143" uniqueCount="117">
  <si>
    <t>カテゴリ</t>
  </si>
  <si>
    <t>通信（携帯/ネット）</t>
  </si>
  <si>
    <t>住まい</t>
  </si>
  <si>
    <t>光熱費（電気/ガス/水道）</t>
  </si>
  <si>
    <t>保険（生命/医療/損害）</t>
  </si>
  <si>
    <t>自動車関連</t>
  </si>
  <si>
    <t>教育/習い事</t>
  </si>
  <si>
    <t>サブスク</t>
  </si>
  <si>
    <t>税・手数料</t>
  </si>
  <si>
    <t>その他</t>
  </si>
  <si>
    <t>支払方法</t>
  </si>
  <si>
    <t>口座振替</t>
  </si>
  <si>
    <t>クレジットカード</t>
  </si>
  <si>
    <t>請求書</t>
  </si>
  <si>
    <t>サイクル</t>
  </si>
  <si>
    <t>月</t>
  </si>
  <si>
    <t>年</t>
  </si>
  <si>
    <t>四半期</t>
  </si>
  <si>
    <t>隔月</t>
  </si>
  <si>
    <t>半年</t>
  </si>
  <si>
    <t>YesNo</t>
  </si>
  <si>
    <t>はい</t>
  </si>
  <si>
    <t>いいえ</t>
  </si>
  <si>
    <t>決定</t>
  </si>
  <si>
    <t>現状維持</t>
  </si>
  <si>
    <t>候補1</t>
  </si>
  <si>
    <t>候補2</t>
  </si>
  <si>
    <t>解約</t>
  </si>
  <si>
    <t>保留</t>
  </si>
  <si>
    <t>ステータス</t>
  </si>
  <si>
    <t>未</t>
  </si>
  <si>
    <t>進行中</t>
  </si>
  <si>
    <t>完了</t>
  </si>
  <si>
    <t>重要度3</t>
  </si>
  <si>
    <t>高</t>
  </si>
  <si>
    <t>中</t>
  </si>
  <si>
    <t>低</t>
  </si>
  <si>
    <t>固定費最適化バンドル（40代早期退職向け）</t>
  </si>
  <si>
    <t>使い方（3ステップ）</t>
  </si>
  <si>
    <t>1) 「02_現状固定費」に現在の契約を入力（IDは自動）。</t>
  </si>
  <si>
    <t>2) 「03_候補プラン比較」で2つまで乗換え候補を記入し、決定欄を選択。</t>
  </si>
  <si>
    <t>3) 「05_アクション管理」で担当/期限を入れて実行→ダッシュボードで削減額を確認。</t>
  </si>
  <si>
    <t>ヒント：更新日60日以内は黄色表示。まずは『金額が大きい×解約が簡単』から着手。</t>
  </si>
  <si>
    <t>ID</t>
  </si>
  <si>
    <t>項目/契約名</t>
  </si>
  <si>
    <t>提供会社/プラン</t>
  </si>
  <si>
    <t>請求金額</t>
  </si>
  <si>
    <t>月額換算（自動）</t>
  </si>
  <si>
    <t>自動更新日</t>
  </si>
  <si>
    <t>更新まで（日）</t>
  </si>
  <si>
    <t>解約期限（日前）</t>
  </si>
  <si>
    <t>違約金/手数料</t>
  </si>
  <si>
    <t>必須？</t>
  </si>
  <si>
    <t>メモ</t>
  </si>
  <si>
    <t>ID(現状参照)</t>
  </si>
  <si>
    <t>カテゴリ（自動 or 手入力）</t>
  </si>
  <si>
    <t>項目（自動 or 手入力）</t>
  </si>
  <si>
    <t>現状 月額換算（自動）</t>
  </si>
  <si>
    <t>候補1 会社</t>
  </si>
  <si>
    <t>候補1 プラン</t>
  </si>
  <si>
    <t>候補1 月額</t>
  </si>
  <si>
    <t>候補1 主な条件</t>
  </si>
  <si>
    <t>候補2 会社</t>
  </si>
  <si>
    <t>候補2 プラン</t>
  </si>
  <si>
    <t>候補2 月額</t>
  </si>
  <si>
    <t>候補2 主な条件</t>
  </si>
  <si>
    <t>決定 月額（自動）</t>
  </si>
  <si>
    <t>期待月間削減額（自動）</t>
  </si>
  <si>
    <t>カテゴリ別 現状→決定後（期待値）</t>
  </si>
  <si>
    <t>※ 現状＝02シートの月額換算合計。決定後＝現状 − 03シートの期待削減額（カテゴリ合計）。</t>
  </si>
  <si>
    <t>現状合計/月</t>
  </si>
  <si>
    <t>期待削減額/月</t>
  </si>
  <si>
    <t>決定後見込/月（自動）</t>
  </si>
  <si>
    <t>合計</t>
  </si>
  <si>
    <t>個別シミュレーター（任意入力）</t>
  </si>
  <si>
    <t>電気料金</t>
  </si>
  <si>
    <t>基本料金</t>
  </si>
  <si>
    <t>従量単価（円/kWh）</t>
  </si>
  <si>
    <t>使用量（kWh/月）</t>
  </si>
  <si>
    <t>試算（月額）</t>
  </si>
  <si>
    <t>ガス料金</t>
  </si>
  <si>
    <t>従量単価（円/m3）</t>
  </si>
  <si>
    <t>使用量（m3/月）</t>
  </si>
  <si>
    <t>水道料金</t>
  </si>
  <si>
    <t>通信（携帯/ネット）簡易比較</t>
  </si>
  <si>
    <t>現在プラン 月額</t>
  </si>
  <si>
    <t>候補プラン 月額</t>
  </si>
  <si>
    <t>月間削減額（自動）</t>
  </si>
  <si>
    <t>自動車コスト（燃料＋保険＋駐車場）</t>
  </si>
  <si>
    <t>走行距離（km/月）</t>
  </si>
  <si>
    <t>燃費（km/L）</t>
  </si>
  <si>
    <t>ガソリン単価（円/L）</t>
  </si>
  <si>
    <t>燃料費（月）</t>
  </si>
  <si>
    <t>自動車保険（年額）</t>
  </si>
  <si>
    <t>駐車場（月額）</t>
  </si>
  <si>
    <t>合計（月額換算）</t>
  </si>
  <si>
    <t>項目</t>
  </si>
  <si>
    <t>タスク</t>
  </si>
  <si>
    <t>担当</t>
  </si>
  <si>
    <t>期限</t>
  </si>
  <si>
    <t>重要度</t>
  </si>
  <si>
    <t>Impact(1-10)</t>
  </si>
  <si>
    <t>Ease(1-10)</t>
  </si>
  <si>
    <t>Confidence(1-10)</t>
  </si>
  <si>
    <t>ICE（自動）</t>
  </si>
  <si>
    <t>期待削減/月（自動）</t>
  </si>
  <si>
    <t>実績削減/月</t>
  </si>
  <si>
    <t>連絡先/URL</t>
  </si>
  <si>
    <t>ダッシュボード</t>
  </si>
  <si>
    <t>現状固定費合計（月）</t>
  </si>
  <si>
    <t>期待削減額合計（月）</t>
  </si>
  <si>
    <t>決定後見込合計（月）</t>
  </si>
  <si>
    <t>実績削減額合計（月）</t>
  </si>
  <si>
    <t>契約更新アラート（件数）</t>
  </si>
  <si>
    <t>30日以内</t>
  </si>
  <si>
    <t>60日以内</t>
  </si>
  <si>
    <t>注：実績削減は「05_アクション管理」でステータス＝完了の行だけ集計します。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</si>
</sst>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yyyy-mm-dd"/>
    <numFmt numFmtId="166" formatCode="0.0"/>
    <numFmt numFmtId="167" formatCode="#,##0;[Red]-#,##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55555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4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0" xfId="0" applyNumberFormat="1"/>
  </cellXfs>
  <cellStyles count="1">
    <cellStyle name="Normal" xfId="0" builtinId="0"/>
  </cellStyles>
  <dxfs count="1">
    <dxf>
      <fill>
        <patternFill>
          <bgColor rgb="FFFFF3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固定費（月） 現状 vs 決定後 vs 実績削減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現状合計</c:v>
          </c:tx>
          <c:cat>
            <c:strRef>
              <c:f>'06_ダッシュボード'!$A$3:$A$5</c:f>
              <c:strCache>
                <c:ptCount val="3"/>
                <c:pt idx="0">
                  <c:v>現状固定費合計（月）</c:v>
                </c:pt>
                <c:pt idx="1">
                  <c:v>期待削減額合計（月）</c:v>
                </c:pt>
                <c:pt idx="2">
                  <c:v>決定後見込合計（月）</c:v>
                </c:pt>
              </c:strCache>
            </c:strRef>
          </c:cat>
          <c:val>
            <c:numRef>
              <c:f>'06_ダッシュボード'!$B$3:$B$3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決定後見込</c:v>
          </c:tx>
          <c:cat>
            <c:strRef>
              <c:f>'06_ダッシュボード'!$A$3:$A$5</c:f>
              <c:strCache>
                <c:ptCount val="3"/>
                <c:pt idx="0">
                  <c:v>現状固定費合計（月）</c:v>
                </c:pt>
                <c:pt idx="1">
                  <c:v>期待削減額合計（月）</c:v>
                </c:pt>
                <c:pt idx="2">
                  <c:v>決定後見込合計（月）</c:v>
                </c:pt>
              </c:strCache>
            </c:strRef>
          </c:cat>
          <c:val>
            <c:numRef>
              <c:f>'06_ダッシュボード'!$B$5:$B$5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50010001"/>
        <c:axId val="50010002"/>
      </c:barChart>
      <c:lineChart>
        <c:grouping val="standard"/>
        <c:ser>
          <c:idx val="2"/>
          <c:order val="2"/>
          <c:tx>
            <c:v>実績削減</c:v>
          </c:tx>
          <c:marker>
            <c:symbol val="none"/>
          </c:marker>
          <c:cat>
            <c:strRef>
              <c:f>'06_ダッシュボード'!$A$3:$A$5</c:f>
              <c:strCache>
                <c:ptCount val="3"/>
                <c:pt idx="0">
                  <c:v>現状固定費合計（月）</c:v>
                </c:pt>
                <c:pt idx="1">
                  <c:v>期待削減額合計（月）</c:v>
                </c:pt>
                <c:pt idx="2">
                  <c:v>決定後見込合計（月）</c:v>
                </c:pt>
              </c:strCache>
            </c:strRef>
          </c:cat>
          <c:val>
            <c:numRef>
              <c:f>'06_ダッシュボード'!$B$6:$B$6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13</xdr:col>
      <xdr:colOff>304800</xdr:colOff>
      <xdr:row>18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/>
  </sheetViews>
  <sheetFormatPr defaultRowHeight="1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9</v>
      </c>
    </row>
    <row r="3" spans="1:10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</row>
    <row r="4" spans="1:10">
      <c r="A4" t="s">
        <v>20</v>
      </c>
      <c r="B4" t="s">
        <v>21</v>
      </c>
      <c r="C4" t="s">
        <v>22</v>
      </c>
    </row>
    <row r="5" spans="1:10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</row>
    <row r="6" spans="1:10">
      <c r="A6" t="s">
        <v>29</v>
      </c>
      <c r="B6" t="s">
        <v>30</v>
      </c>
      <c r="C6" t="s">
        <v>31</v>
      </c>
      <c r="D6" t="s">
        <v>32</v>
      </c>
    </row>
    <row r="7" spans="1:10">
      <c r="A7" t="s">
        <v>33</v>
      </c>
      <c r="B7" t="s">
        <v>34</v>
      </c>
      <c r="C7" t="s">
        <v>35</v>
      </c>
      <c r="D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cols>
    <col min="1" max="1" width="80.7109375" customWidth="1"/>
  </cols>
  <sheetData>
    <row r="1" spans="1:1">
      <c r="A1" s="1" t="s">
        <v>37</v>
      </c>
    </row>
    <row r="3" spans="1:1">
      <c r="A3" s="2" t="s">
        <v>38</v>
      </c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8" spans="1:1">
      <c r="A8" s="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N33"/>
  <sheetViews>
    <sheetView workbookViewId="0"/>
  </sheetViews>
  <sheetFormatPr defaultRowHeight="15"/>
  <cols>
    <col min="1" max="1" width="6.7109375" customWidth="1"/>
    <col min="2" max="2" width="20.7109375" customWidth="1"/>
    <col min="3" max="4" width="28.7109375" customWidth="1"/>
    <col min="5" max="5" width="14.7109375" customWidth="1"/>
    <col min="6" max="6" width="10.7109375" customWidth="1"/>
    <col min="7" max="7" width="16.7109375" customWidth="1"/>
    <col min="8" max="12" width="14.7109375" customWidth="1"/>
    <col min="13" max="13" width="10.7109375" customWidth="1"/>
    <col min="14" max="14" width="30.7109375" customWidth="1"/>
  </cols>
  <sheetData>
    <row r="3" spans="1:14">
      <c r="A3" s="4" t="s">
        <v>43</v>
      </c>
      <c r="B3" s="4" t="s">
        <v>0</v>
      </c>
      <c r="C3" s="4" t="s">
        <v>44</v>
      </c>
      <c r="D3" s="4" t="s">
        <v>45</v>
      </c>
      <c r="E3" s="4" t="s">
        <v>46</v>
      </c>
      <c r="F3" s="4" t="s">
        <v>14</v>
      </c>
      <c r="G3" s="4" t="s">
        <v>47</v>
      </c>
      <c r="H3" s="4" t="s">
        <v>10</v>
      </c>
      <c r="I3" s="4" t="s">
        <v>48</v>
      </c>
      <c r="J3" s="4" t="s">
        <v>49</v>
      </c>
      <c r="K3" s="4" t="s">
        <v>50</v>
      </c>
      <c r="L3" s="4" t="s">
        <v>51</v>
      </c>
      <c r="M3" s="4" t="s">
        <v>52</v>
      </c>
      <c r="N3" s="4" t="s">
        <v>53</v>
      </c>
    </row>
    <row r="4" spans="1:14">
      <c r="A4" s="5">
        <v>1</v>
      </c>
      <c r="B4" s="6"/>
      <c r="C4" s="6"/>
      <c r="D4" s="6"/>
      <c r="E4" s="7"/>
      <c r="F4" s="6"/>
      <c r="G4" s="7">
        <f>IF(F4="月",E4,IF(F4="年",E4/12,IF(F4="四半期",E4/3,IF(F4="隔月",E4/2,IF(F4="半年",E4/6,"")))))</f>
        <v>0</v>
      </c>
      <c r="H4" s="6"/>
      <c r="I4" s="8"/>
      <c r="J4" s="9">
        <f>IF(I4&gt;0, I4-TODAY(), "")</f>
        <v>0</v>
      </c>
      <c r="K4" s="9"/>
      <c r="L4" s="7"/>
      <c r="M4" s="6"/>
      <c r="N4" s="6"/>
    </row>
    <row r="5" spans="1:14">
      <c r="A5" s="5">
        <v>2</v>
      </c>
      <c r="B5" s="6"/>
      <c r="C5" s="6"/>
      <c r="D5" s="6"/>
      <c r="E5" s="7"/>
      <c r="F5" s="6"/>
      <c r="G5" s="7">
        <f>IF(F5="月",E5,IF(F5="年",E5/12,IF(F5="四半期",E5/3,IF(F5="隔月",E5/2,IF(F5="半年",E5/6,"")))))</f>
        <v>0</v>
      </c>
      <c r="H5" s="6"/>
      <c r="I5" s="8"/>
      <c r="J5" s="9">
        <f>IF(I5&gt;0, I5-TODAY(), "")</f>
        <v>0</v>
      </c>
      <c r="K5" s="9"/>
      <c r="L5" s="7"/>
      <c r="M5" s="6"/>
      <c r="N5" s="6"/>
    </row>
    <row r="6" spans="1:14">
      <c r="A6" s="5">
        <v>3</v>
      </c>
      <c r="B6" s="6"/>
      <c r="C6" s="6"/>
      <c r="D6" s="6"/>
      <c r="E6" s="7"/>
      <c r="F6" s="6"/>
      <c r="G6" s="7">
        <f>IF(F6="月",E6,IF(F6="年",E6/12,IF(F6="四半期",E6/3,IF(F6="隔月",E6/2,IF(F6="半年",E6/6,"")))))</f>
        <v>0</v>
      </c>
      <c r="H6" s="6"/>
      <c r="I6" s="8"/>
      <c r="J6" s="9">
        <f>IF(I6&gt;0, I6-TODAY(), "")</f>
        <v>0</v>
      </c>
      <c r="K6" s="9"/>
      <c r="L6" s="7"/>
      <c r="M6" s="6"/>
      <c r="N6" s="6"/>
    </row>
    <row r="7" spans="1:14">
      <c r="A7" s="5">
        <v>4</v>
      </c>
      <c r="B7" s="6"/>
      <c r="C7" s="6"/>
      <c r="D7" s="6"/>
      <c r="E7" s="7"/>
      <c r="F7" s="6"/>
      <c r="G7" s="7">
        <f>IF(F7="月",E7,IF(F7="年",E7/12,IF(F7="四半期",E7/3,IF(F7="隔月",E7/2,IF(F7="半年",E7/6,"")))))</f>
        <v>0</v>
      </c>
      <c r="H7" s="6"/>
      <c r="I7" s="8"/>
      <c r="J7" s="9">
        <f>IF(I7&gt;0, I7-TODAY(), "")</f>
        <v>0</v>
      </c>
      <c r="K7" s="9"/>
      <c r="L7" s="7"/>
      <c r="M7" s="6"/>
      <c r="N7" s="6"/>
    </row>
    <row r="8" spans="1:14">
      <c r="A8" s="5">
        <v>5</v>
      </c>
      <c r="B8" s="6"/>
      <c r="C8" s="6"/>
      <c r="D8" s="6"/>
      <c r="E8" s="7"/>
      <c r="F8" s="6"/>
      <c r="G8" s="7">
        <f>IF(F8="月",E8,IF(F8="年",E8/12,IF(F8="四半期",E8/3,IF(F8="隔月",E8/2,IF(F8="半年",E8/6,"")))))</f>
        <v>0</v>
      </c>
      <c r="H8" s="6"/>
      <c r="I8" s="8"/>
      <c r="J8" s="9">
        <f>IF(I8&gt;0, I8-TODAY(), "")</f>
        <v>0</v>
      </c>
      <c r="K8" s="9"/>
      <c r="L8" s="7"/>
      <c r="M8" s="6"/>
      <c r="N8" s="6"/>
    </row>
    <row r="9" spans="1:14">
      <c r="A9" s="5">
        <v>6</v>
      </c>
      <c r="B9" s="6"/>
      <c r="C9" s="6"/>
      <c r="D9" s="6"/>
      <c r="E9" s="7"/>
      <c r="F9" s="6"/>
      <c r="G9" s="7">
        <f>IF(F9="月",E9,IF(F9="年",E9/12,IF(F9="四半期",E9/3,IF(F9="隔月",E9/2,IF(F9="半年",E9/6,"")))))</f>
        <v>0</v>
      </c>
      <c r="H9" s="6"/>
      <c r="I9" s="8"/>
      <c r="J9" s="9">
        <f>IF(I9&gt;0, I9-TODAY(), "")</f>
        <v>0</v>
      </c>
      <c r="K9" s="9"/>
      <c r="L9" s="7"/>
      <c r="M9" s="6"/>
      <c r="N9" s="6"/>
    </row>
    <row r="10" spans="1:14">
      <c r="A10" s="5">
        <v>7</v>
      </c>
      <c r="B10" s="6"/>
      <c r="C10" s="6"/>
      <c r="D10" s="6"/>
      <c r="E10" s="7"/>
      <c r="F10" s="6"/>
      <c r="G10" s="7">
        <f>IF(F10="月",E10,IF(F10="年",E10/12,IF(F10="四半期",E10/3,IF(F10="隔月",E10/2,IF(F10="半年",E10/6,"")))))</f>
        <v>0</v>
      </c>
      <c r="H10" s="6"/>
      <c r="I10" s="8"/>
      <c r="J10" s="9">
        <f>IF(I10&gt;0, I10-TODAY(), "")</f>
        <v>0</v>
      </c>
      <c r="K10" s="9"/>
      <c r="L10" s="7"/>
      <c r="M10" s="6"/>
      <c r="N10" s="6"/>
    </row>
    <row r="11" spans="1:14">
      <c r="A11" s="5">
        <v>8</v>
      </c>
      <c r="B11" s="6"/>
      <c r="C11" s="6"/>
      <c r="D11" s="6"/>
      <c r="E11" s="7"/>
      <c r="F11" s="6"/>
      <c r="G11" s="7">
        <f>IF(F11="月",E11,IF(F11="年",E11/12,IF(F11="四半期",E11/3,IF(F11="隔月",E11/2,IF(F11="半年",E11/6,"")))))</f>
        <v>0</v>
      </c>
      <c r="H11" s="6"/>
      <c r="I11" s="8"/>
      <c r="J11" s="9">
        <f>IF(I11&gt;0, I11-TODAY(), "")</f>
        <v>0</v>
      </c>
      <c r="K11" s="9"/>
      <c r="L11" s="7"/>
      <c r="M11" s="6"/>
      <c r="N11" s="6"/>
    </row>
    <row r="12" spans="1:14">
      <c r="A12" s="5">
        <v>9</v>
      </c>
      <c r="B12" s="6"/>
      <c r="C12" s="6"/>
      <c r="D12" s="6"/>
      <c r="E12" s="7"/>
      <c r="F12" s="6"/>
      <c r="G12" s="7">
        <f>IF(F12="月",E12,IF(F12="年",E12/12,IF(F12="四半期",E12/3,IF(F12="隔月",E12/2,IF(F12="半年",E12/6,"")))))</f>
        <v>0</v>
      </c>
      <c r="H12" s="6"/>
      <c r="I12" s="8"/>
      <c r="J12" s="9">
        <f>IF(I12&gt;0, I12-TODAY(), "")</f>
        <v>0</v>
      </c>
      <c r="K12" s="9"/>
      <c r="L12" s="7"/>
      <c r="M12" s="6"/>
      <c r="N12" s="6"/>
    </row>
    <row r="13" spans="1:14">
      <c r="A13" s="5">
        <v>10</v>
      </c>
      <c r="B13" s="6"/>
      <c r="C13" s="6"/>
      <c r="D13" s="6"/>
      <c r="E13" s="7"/>
      <c r="F13" s="6"/>
      <c r="G13" s="7">
        <f>IF(F13="月",E13,IF(F13="年",E13/12,IF(F13="四半期",E13/3,IF(F13="隔月",E13/2,IF(F13="半年",E13/6,"")))))</f>
        <v>0</v>
      </c>
      <c r="H13" s="6"/>
      <c r="I13" s="8"/>
      <c r="J13" s="9">
        <f>IF(I13&gt;0, I13-TODAY(), "")</f>
        <v>0</v>
      </c>
      <c r="K13" s="9"/>
      <c r="L13" s="7"/>
      <c r="M13" s="6"/>
      <c r="N13" s="6"/>
    </row>
    <row r="14" spans="1:14">
      <c r="A14" s="5">
        <v>11</v>
      </c>
      <c r="B14" s="6"/>
      <c r="C14" s="6"/>
      <c r="D14" s="6"/>
      <c r="E14" s="7"/>
      <c r="F14" s="6"/>
      <c r="G14" s="7">
        <f>IF(F14="月",E14,IF(F14="年",E14/12,IF(F14="四半期",E14/3,IF(F14="隔月",E14/2,IF(F14="半年",E14/6,"")))))</f>
        <v>0</v>
      </c>
      <c r="H14" s="6"/>
      <c r="I14" s="8"/>
      <c r="J14" s="9">
        <f>IF(I14&gt;0, I14-TODAY(), "")</f>
        <v>0</v>
      </c>
      <c r="K14" s="9"/>
      <c r="L14" s="7"/>
      <c r="M14" s="6"/>
      <c r="N14" s="6"/>
    </row>
    <row r="15" spans="1:14">
      <c r="A15" s="5">
        <v>12</v>
      </c>
      <c r="B15" s="6"/>
      <c r="C15" s="6"/>
      <c r="D15" s="6"/>
      <c r="E15" s="7"/>
      <c r="F15" s="6"/>
      <c r="G15" s="7">
        <f>IF(F15="月",E15,IF(F15="年",E15/12,IF(F15="四半期",E15/3,IF(F15="隔月",E15/2,IF(F15="半年",E15/6,"")))))</f>
        <v>0</v>
      </c>
      <c r="H15" s="6"/>
      <c r="I15" s="8"/>
      <c r="J15" s="9">
        <f>IF(I15&gt;0, I15-TODAY(), "")</f>
        <v>0</v>
      </c>
      <c r="K15" s="9"/>
      <c r="L15" s="7"/>
      <c r="M15" s="6"/>
      <c r="N15" s="6"/>
    </row>
    <row r="16" spans="1:14">
      <c r="A16" s="5">
        <v>13</v>
      </c>
      <c r="B16" s="6"/>
      <c r="C16" s="6"/>
      <c r="D16" s="6"/>
      <c r="E16" s="7"/>
      <c r="F16" s="6"/>
      <c r="G16" s="7">
        <f>IF(F16="月",E16,IF(F16="年",E16/12,IF(F16="四半期",E16/3,IF(F16="隔月",E16/2,IF(F16="半年",E16/6,"")))))</f>
        <v>0</v>
      </c>
      <c r="H16" s="6"/>
      <c r="I16" s="8"/>
      <c r="J16" s="9">
        <f>IF(I16&gt;0, I16-TODAY(), "")</f>
        <v>0</v>
      </c>
      <c r="K16" s="9"/>
      <c r="L16" s="7"/>
      <c r="M16" s="6"/>
      <c r="N16" s="6"/>
    </row>
    <row r="17" spans="1:14">
      <c r="A17" s="5">
        <v>14</v>
      </c>
      <c r="B17" s="6"/>
      <c r="C17" s="6"/>
      <c r="D17" s="6"/>
      <c r="E17" s="7"/>
      <c r="F17" s="6"/>
      <c r="G17" s="7">
        <f>IF(F17="月",E17,IF(F17="年",E17/12,IF(F17="四半期",E17/3,IF(F17="隔月",E17/2,IF(F17="半年",E17/6,"")))))</f>
        <v>0</v>
      </c>
      <c r="H17" s="6"/>
      <c r="I17" s="8"/>
      <c r="J17" s="9">
        <f>IF(I17&gt;0, I17-TODAY(), "")</f>
        <v>0</v>
      </c>
      <c r="K17" s="9"/>
      <c r="L17" s="7"/>
      <c r="M17" s="6"/>
      <c r="N17" s="6"/>
    </row>
    <row r="18" spans="1:14">
      <c r="A18" s="5">
        <v>15</v>
      </c>
      <c r="B18" s="6"/>
      <c r="C18" s="6"/>
      <c r="D18" s="6"/>
      <c r="E18" s="7"/>
      <c r="F18" s="6"/>
      <c r="G18" s="7">
        <f>IF(F18="月",E18,IF(F18="年",E18/12,IF(F18="四半期",E18/3,IF(F18="隔月",E18/2,IF(F18="半年",E18/6,"")))))</f>
        <v>0</v>
      </c>
      <c r="H18" s="6"/>
      <c r="I18" s="8"/>
      <c r="J18" s="9">
        <f>IF(I18&gt;0, I18-TODAY(), "")</f>
        <v>0</v>
      </c>
      <c r="K18" s="9"/>
      <c r="L18" s="7"/>
      <c r="M18" s="6"/>
      <c r="N18" s="6"/>
    </row>
    <row r="19" spans="1:14">
      <c r="A19" s="5">
        <v>16</v>
      </c>
      <c r="B19" s="6"/>
      <c r="C19" s="6"/>
      <c r="D19" s="6"/>
      <c r="E19" s="7"/>
      <c r="F19" s="6"/>
      <c r="G19" s="7">
        <f>IF(F19="月",E19,IF(F19="年",E19/12,IF(F19="四半期",E19/3,IF(F19="隔月",E19/2,IF(F19="半年",E19/6,"")))))</f>
        <v>0</v>
      </c>
      <c r="H19" s="6"/>
      <c r="I19" s="8"/>
      <c r="J19" s="9">
        <f>IF(I19&gt;0, I19-TODAY(), "")</f>
        <v>0</v>
      </c>
      <c r="K19" s="9"/>
      <c r="L19" s="7"/>
      <c r="M19" s="6"/>
      <c r="N19" s="6"/>
    </row>
    <row r="20" spans="1:14">
      <c r="A20" s="5">
        <v>17</v>
      </c>
      <c r="B20" s="6"/>
      <c r="C20" s="6"/>
      <c r="D20" s="6"/>
      <c r="E20" s="7"/>
      <c r="F20" s="6"/>
      <c r="G20" s="7">
        <f>IF(F20="月",E20,IF(F20="年",E20/12,IF(F20="四半期",E20/3,IF(F20="隔月",E20/2,IF(F20="半年",E20/6,"")))))</f>
        <v>0</v>
      </c>
      <c r="H20" s="6"/>
      <c r="I20" s="8"/>
      <c r="J20" s="9">
        <f>IF(I20&gt;0, I20-TODAY(), "")</f>
        <v>0</v>
      </c>
      <c r="K20" s="9"/>
      <c r="L20" s="7"/>
      <c r="M20" s="6"/>
      <c r="N20" s="6"/>
    </row>
    <row r="21" spans="1:14">
      <c r="A21" s="5">
        <v>18</v>
      </c>
      <c r="B21" s="6"/>
      <c r="C21" s="6"/>
      <c r="D21" s="6"/>
      <c r="E21" s="7"/>
      <c r="F21" s="6"/>
      <c r="G21" s="7">
        <f>IF(F21="月",E21,IF(F21="年",E21/12,IF(F21="四半期",E21/3,IF(F21="隔月",E21/2,IF(F21="半年",E21/6,"")))))</f>
        <v>0</v>
      </c>
      <c r="H21" s="6"/>
      <c r="I21" s="8"/>
      <c r="J21" s="9">
        <f>IF(I21&gt;0, I21-TODAY(), "")</f>
        <v>0</v>
      </c>
      <c r="K21" s="9"/>
      <c r="L21" s="7"/>
      <c r="M21" s="6"/>
      <c r="N21" s="6"/>
    </row>
    <row r="22" spans="1:14">
      <c r="A22" s="5">
        <v>19</v>
      </c>
      <c r="B22" s="6"/>
      <c r="C22" s="6"/>
      <c r="D22" s="6"/>
      <c r="E22" s="7"/>
      <c r="F22" s="6"/>
      <c r="G22" s="7">
        <f>IF(F22="月",E22,IF(F22="年",E22/12,IF(F22="四半期",E22/3,IF(F22="隔月",E22/2,IF(F22="半年",E22/6,"")))))</f>
        <v>0</v>
      </c>
      <c r="H22" s="6"/>
      <c r="I22" s="8"/>
      <c r="J22" s="9">
        <f>IF(I22&gt;0, I22-TODAY(), "")</f>
        <v>0</v>
      </c>
      <c r="K22" s="9"/>
      <c r="L22" s="7"/>
      <c r="M22" s="6"/>
      <c r="N22" s="6"/>
    </row>
    <row r="23" spans="1:14">
      <c r="A23" s="5">
        <v>20</v>
      </c>
      <c r="B23" s="6"/>
      <c r="C23" s="6"/>
      <c r="D23" s="6"/>
      <c r="E23" s="7"/>
      <c r="F23" s="6"/>
      <c r="G23" s="7">
        <f>IF(F23="月",E23,IF(F23="年",E23/12,IF(F23="四半期",E23/3,IF(F23="隔月",E23/2,IF(F23="半年",E23/6,"")))))</f>
        <v>0</v>
      </c>
      <c r="H23" s="6"/>
      <c r="I23" s="8"/>
      <c r="J23" s="9">
        <f>IF(I23&gt;0, I23-TODAY(), "")</f>
        <v>0</v>
      </c>
      <c r="K23" s="9"/>
      <c r="L23" s="7"/>
      <c r="M23" s="6"/>
      <c r="N23" s="6"/>
    </row>
    <row r="24" spans="1:14">
      <c r="A24" s="5">
        <v>21</v>
      </c>
      <c r="B24" s="6"/>
      <c r="C24" s="6"/>
      <c r="D24" s="6"/>
      <c r="E24" s="7"/>
      <c r="F24" s="6"/>
      <c r="G24" s="7">
        <f>IF(F24="月",E24,IF(F24="年",E24/12,IF(F24="四半期",E24/3,IF(F24="隔月",E24/2,IF(F24="半年",E24/6,"")))))</f>
        <v>0</v>
      </c>
      <c r="H24" s="6"/>
      <c r="I24" s="8"/>
      <c r="J24" s="9">
        <f>IF(I24&gt;0, I24-TODAY(), "")</f>
        <v>0</v>
      </c>
      <c r="K24" s="9"/>
      <c r="L24" s="7"/>
      <c r="M24" s="6"/>
      <c r="N24" s="6"/>
    </row>
    <row r="25" spans="1:14">
      <c r="A25" s="5">
        <v>22</v>
      </c>
      <c r="B25" s="6"/>
      <c r="C25" s="6"/>
      <c r="D25" s="6"/>
      <c r="E25" s="7"/>
      <c r="F25" s="6"/>
      <c r="G25" s="7">
        <f>IF(F25="月",E25,IF(F25="年",E25/12,IF(F25="四半期",E25/3,IF(F25="隔月",E25/2,IF(F25="半年",E25/6,"")))))</f>
        <v>0</v>
      </c>
      <c r="H25" s="6"/>
      <c r="I25" s="8"/>
      <c r="J25" s="9">
        <f>IF(I25&gt;0, I25-TODAY(), "")</f>
        <v>0</v>
      </c>
      <c r="K25" s="9"/>
      <c r="L25" s="7"/>
      <c r="M25" s="6"/>
      <c r="N25" s="6"/>
    </row>
    <row r="26" spans="1:14">
      <c r="A26" s="5">
        <v>23</v>
      </c>
      <c r="B26" s="6"/>
      <c r="C26" s="6"/>
      <c r="D26" s="6"/>
      <c r="E26" s="7"/>
      <c r="F26" s="6"/>
      <c r="G26" s="7">
        <f>IF(F26="月",E26,IF(F26="年",E26/12,IF(F26="四半期",E26/3,IF(F26="隔月",E26/2,IF(F26="半年",E26/6,"")))))</f>
        <v>0</v>
      </c>
      <c r="H26" s="6"/>
      <c r="I26" s="8"/>
      <c r="J26" s="9">
        <f>IF(I26&gt;0, I26-TODAY(), "")</f>
        <v>0</v>
      </c>
      <c r="K26" s="9"/>
      <c r="L26" s="7"/>
      <c r="M26" s="6"/>
      <c r="N26" s="6"/>
    </row>
    <row r="27" spans="1:14">
      <c r="A27" s="5">
        <v>24</v>
      </c>
      <c r="B27" s="6"/>
      <c r="C27" s="6"/>
      <c r="D27" s="6"/>
      <c r="E27" s="7"/>
      <c r="F27" s="6"/>
      <c r="G27" s="7">
        <f>IF(F27="月",E27,IF(F27="年",E27/12,IF(F27="四半期",E27/3,IF(F27="隔月",E27/2,IF(F27="半年",E27/6,"")))))</f>
        <v>0</v>
      </c>
      <c r="H27" s="6"/>
      <c r="I27" s="8"/>
      <c r="J27" s="9">
        <f>IF(I27&gt;0, I27-TODAY(), "")</f>
        <v>0</v>
      </c>
      <c r="K27" s="9"/>
      <c r="L27" s="7"/>
      <c r="M27" s="6"/>
      <c r="N27" s="6"/>
    </row>
    <row r="28" spans="1:14">
      <c r="A28" s="5">
        <v>25</v>
      </c>
      <c r="B28" s="6"/>
      <c r="C28" s="6"/>
      <c r="D28" s="6"/>
      <c r="E28" s="7"/>
      <c r="F28" s="6"/>
      <c r="G28" s="7">
        <f>IF(F28="月",E28,IF(F28="年",E28/12,IF(F28="四半期",E28/3,IF(F28="隔月",E28/2,IF(F28="半年",E28/6,"")))))</f>
        <v>0</v>
      </c>
      <c r="H28" s="6"/>
      <c r="I28" s="8"/>
      <c r="J28" s="9">
        <f>IF(I28&gt;0, I28-TODAY(), "")</f>
        <v>0</v>
      </c>
      <c r="K28" s="9"/>
      <c r="L28" s="7"/>
      <c r="M28" s="6"/>
      <c r="N28" s="6"/>
    </row>
    <row r="29" spans="1:14">
      <c r="A29" s="5">
        <v>26</v>
      </c>
      <c r="B29" s="6"/>
      <c r="C29" s="6"/>
      <c r="D29" s="6"/>
      <c r="E29" s="7"/>
      <c r="F29" s="6"/>
      <c r="G29" s="7">
        <f>IF(F29="月",E29,IF(F29="年",E29/12,IF(F29="四半期",E29/3,IF(F29="隔月",E29/2,IF(F29="半年",E29/6,"")))))</f>
        <v>0</v>
      </c>
      <c r="H29" s="6"/>
      <c r="I29" s="8"/>
      <c r="J29" s="9">
        <f>IF(I29&gt;0, I29-TODAY(), "")</f>
        <v>0</v>
      </c>
      <c r="K29" s="9"/>
      <c r="L29" s="7"/>
      <c r="M29" s="6"/>
      <c r="N29" s="6"/>
    </row>
    <row r="30" spans="1:14">
      <c r="A30" s="5">
        <v>27</v>
      </c>
      <c r="B30" s="6"/>
      <c r="C30" s="6"/>
      <c r="D30" s="6"/>
      <c r="E30" s="7"/>
      <c r="F30" s="6"/>
      <c r="G30" s="7">
        <f>IF(F30="月",E30,IF(F30="年",E30/12,IF(F30="四半期",E30/3,IF(F30="隔月",E30/2,IF(F30="半年",E30/6,"")))))</f>
        <v>0</v>
      </c>
      <c r="H30" s="6"/>
      <c r="I30" s="8"/>
      <c r="J30" s="9">
        <f>IF(I30&gt;0, I30-TODAY(), "")</f>
        <v>0</v>
      </c>
      <c r="K30" s="9"/>
      <c r="L30" s="7"/>
      <c r="M30" s="6"/>
      <c r="N30" s="6"/>
    </row>
    <row r="31" spans="1:14">
      <c r="A31" s="5">
        <v>28</v>
      </c>
      <c r="B31" s="6"/>
      <c r="C31" s="6"/>
      <c r="D31" s="6"/>
      <c r="E31" s="7"/>
      <c r="F31" s="6"/>
      <c r="G31" s="7">
        <f>IF(F31="月",E31,IF(F31="年",E31/12,IF(F31="四半期",E31/3,IF(F31="隔月",E31/2,IF(F31="半年",E31/6,"")))))</f>
        <v>0</v>
      </c>
      <c r="H31" s="6"/>
      <c r="I31" s="8"/>
      <c r="J31" s="9">
        <f>IF(I31&gt;0, I31-TODAY(), "")</f>
        <v>0</v>
      </c>
      <c r="K31" s="9"/>
      <c r="L31" s="7"/>
      <c r="M31" s="6"/>
      <c r="N31" s="6"/>
    </row>
    <row r="32" spans="1:14">
      <c r="A32" s="5">
        <v>29</v>
      </c>
      <c r="B32" s="6"/>
      <c r="C32" s="6"/>
      <c r="D32" s="6"/>
      <c r="E32" s="7"/>
      <c r="F32" s="6"/>
      <c r="G32" s="7">
        <f>IF(F32="月",E32,IF(F32="年",E32/12,IF(F32="四半期",E32/3,IF(F32="隔月",E32/2,IF(F32="半年",E32/6,"")))))</f>
        <v>0</v>
      </c>
      <c r="H32" s="6"/>
      <c r="I32" s="8"/>
      <c r="J32" s="9">
        <f>IF(I32&gt;0, I32-TODAY(), "")</f>
        <v>0</v>
      </c>
      <c r="K32" s="9"/>
      <c r="L32" s="7"/>
      <c r="M32" s="6"/>
      <c r="N32" s="6"/>
    </row>
    <row r="33" spans="1:14">
      <c r="A33" s="5">
        <v>30</v>
      </c>
      <c r="B33" s="6"/>
      <c r="C33" s="6"/>
      <c r="D33" s="6"/>
      <c r="E33" s="7"/>
      <c r="F33" s="6"/>
      <c r="G33" s="7">
        <f>IF(F33="月",E33,IF(F33="年",E33/12,IF(F33="四半期",E33/3,IF(F33="隔月",E33/2,IF(F33="半年",E33/6,"")))))</f>
        <v>0</v>
      </c>
      <c r="H33" s="6"/>
      <c r="I33" s="8"/>
      <c r="J33" s="9">
        <f>IF(I33&gt;0, I33-TODAY(), "")</f>
        <v>0</v>
      </c>
      <c r="K33" s="9"/>
      <c r="L33" s="7"/>
      <c r="M33" s="6"/>
      <c r="N33" s="6"/>
    </row>
  </sheetData>
  <conditionalFormatting sqref="J4:J33">
    <cfRule type="cellIs" dxfId="0" priority="1" operator="between">
      <formula>0</formula>
      <formula>60</formula>
    </cfRule>
  </conditionalFormatting>
  <dataValidations count="120">
    <dataValidation type="list" allowBlank="1" showInputMessage="1" showErrorMessage="1" sqref="B4">
      <formula1>カテゴリ</formula1>
    </dataValidation>
    <dataValidation type="list" allowBlank="1" showInputMessage="1" showErrorMessage="1" sqref="F4">
      <formula1>サイクル</formula1>
    </dataValidation>
    <dataValidation type="list" allowBlank="1" showInputMessage="1" showErrorMessage="1" sqref="H4">
      <formula1>支払方法</formula1>
    </dataValidation>
    <dataValidation type="list" allowBlank="1" showInputMessage="1" showErrorMessage="1" sqref="M4">
      <formula1>YesNo</formula1>
    </dataValidation>
    <dataValidation type="list" allowBlank="1" showInputMessage="1" showErrorMessage="1" sqref="B5">
      <formula1>カテゴリ</formula1>
    </dataValidation>
    <dataValidation type="list" allowBlank="1" showInputMessage="1" showErrorMessage="1" sqref="F5">
      <formula1>サイクル</formula1>
    </dataValidation>
    <dataValidation type="list" allowBlank="1" showInputMessage="1" showErrorMessage="1" sqref="H5">
      <formula1>支払方法</formula1>
    </dataValidation>
    <dataValidation type="list" allowBlank="1" showInputMessage="1" showErrorMessage="1" sqref="M5">
      <formula1>YesNo</formula1>
    </dataValidation>
    <dataValidation type="list" allowBlank="1" showInputMessage="1" showErrorMessage="1" sqref="B6">
      <formula1>カテゴリ</formula1>
    </dataValidation>
    <dataValidation type="list" allowBlank="1" showInputMessage="1" showErrorMessage="1" sqref="F6">
      <formula1>サイクル</formula1>
    </dataValidation>
    <dataValidation type="list" allowBlank="1" showInputMessage="1" showErrorMessage="1" sqref="H6">
      <formula1>支払方法</formula1>
    </dataValidation>
    <dataValidation type="list" allowBlank="1" showInputMessage="1" showErrorMessage="1" sqref="M6">
      <formula1>YesNo</formula1>
    </dataValidation>
    <dataValidation type="list" allowBlank="1" showInputMessage="1" showErrorMessage="1" sqref="B7">
      <formula1>カテゴリ</formula1>
    </dataValidation>
    <dataValidation type="list" allowBlank="1" showInputMessage="1" showErrorMessage="1" sqref="F7">
      <formula1>サイクル</formula1>
    </dataValidation>
    <dataValidation type="list" allowBlank="1" showInputMessage="1" showErrorMessage="1" sqref="H7">
      <formula1>支払方法</formula1>
    </dataValidation>
    <dataValidation type="list" allowBlank="1" showInputMessage="1" showErrorMessage="1" sqref="M7">
      <formula1>YesNo</formula1>
    </dataValidation>
    <dataValidation type="list" allowBlank="1" showInputMessage="1" showErrorMessage="1" sqref="B8">
      <formula1>カテゴリ</formula1>
    </dataValidation>
    <dataValidation type="list" allowBlank="1" showInputMessage="1" showErrorMessage="1" sqref="F8">
      <formula1>サイクル</formula1>
    </dataValidation>
    <dataValidation type="list" allowBlank="1" showInputMessage="1" showErrorMessage="1" sqref="H8">
      <formula1>支払方法</formula1>
    </dataValidation>
    <dataValidation type="list" allowBlank="1" showInputMessage="1" showErrorMessage="1" sqref="M8">
      <formula1>YesNo</formula1>
    </dataValidation>
    <dataValidation type="list" allowBlank="1" showInputMessage="1" showErrorMessage="1" sqref="B9">
      <formula1>カテゴリ</formula1>
    </dataValidation>
    <dataValidation type="list" allowBlank="1" showInputMessage="1" showErrorMessage="1" sqref="F9">
      <formula1>サイクル</formula1>
    </dataValidation>
    <dataValidation type="list" allowBlank="1" showInputMessage="1" showErrorMessage="1" sqref="H9">
      <formula1>支払方法</formula1>
    </dataValidation>
    <dataValidation type="list" allowBlank="1" showInputMessage="1" showErrorMessage="1" sqref="M9">
      <formula1>YesNo</formula1>
    </dataValidation>
    <dataValidation type="list" allowBlank="1" showInputMessage="1" showErrorMessage="1" sqref="B10">
      <formula1>カテゴリ</formula1>
    </dataValidation>
    <dataValidation type="list" allowBlank="1" showInputMessage="1" showErrorMessage="1" sqref="F10">
      <formula1>サイクル</formula1>
    </dataValidation>
    <dataValidation type="list" allowBlank="1" showInputMessage="1" showErrorMessage="1" sqref="H10">
      <formula1>支払方法</formula1>
    </dataValidation>
    <dataValidation type="list" allowBlank="1" showInputMessage="1" showErrorMessage="1" sqref="M10">
      <formula1>YesNo</formula1>
    </dataValidation>
    <dataValidation type="list" allowBlank="1" showInputMessage="1" showErrorMessage="1" sqref="B11">
      <formula1>カテゴリ</formula1>
    </dataValidation>
    <dataValidation type="list" allowBlank="1" showInputMessage="1" showErrorMessage="1" sqref="F11">
      <formula1>サイクル</formula1>
    </dataValidation>
    <dataValidation type="list" allowBlank="1" showInputMessage="1" showErrorMessage="1" sqref="H11">
      <formula1>支払方法</formula1>
    </dataValidation>
    <dataValidation type="list" allowBlank="1" showInputMessage="1" showErrorMessage="1" sqref="M11">
      <formula1>YesNo</formula1>
    </dataValidation>
    <dataValidation type="list" allowBlank="1" showInputMessage="1" showErrorMessage="1" sqref="B12">
      <formula1>カテゴリ</formula1>
    </dataValidation>
    <dataValidation type="list" allowBlank="1" showInputMessage="1" showErrorMessage="1" sqref="F12">
      <formula1>サイクル</formula1>
    </dataValidation>
    <dataValidation type="list" allowBlank="1" showInputMessage="1" showErrorMessage="1" sqref="H12">
      <formula1>支払方法</formula1>
    </dataValidation>
    <dataValidation type="list" allowBlank="1" showInputMessage="1" showErrorMessage="1" sqref="M12">
      <formula1>YesNo</formula1>
    </dataValidation>
    <dataValidation type="list" allowBlank="1" showInputMessage="1" showErrorMessage="1" sqref="B13">
      <formula1>カテゴリ</formula1>
    </dataValidation>
    <dataValidation type="list" allowBlank="1" showInputMessage="1" showErrorMessage="1" sqref="F13">
      <formula1>サイクル</formula1>
    </dataValidation>
    <dataValidation type="list" allowBlank="1" showInputMessage="1" showErrorMessage="1" sqref="H13">
      <formula1>支払方法</formula1>
    </dataValidation>
    <dataValidation type="list" allowBlank="1" showInputMessage="1" showErrorMessage="1" sqref="M13">
      <formula1>YesNo</formula1>
    </dataValidation>
    <dataValidation type="list" allowBlank="1" showInputMessage="1" showErrorMessage="1" sqref="B14">
      <formula1>カテゴリ</formula1>
    </dataValidation>
    <dataValidation type="list" allowBlank="1" showInputMessage="1" showErrorMessage="1" sqref="F14">
      <formula1>サイクル</formula1>
    </dataValidation>
    <dataValidation type="list" allowBlank="1" showInputMessage="1" showErrorMessage="1" sqref="H14">
      <formula1>支払方法</formula1>
    </dataValidation>
    <dataValidation type="list" allowBlank="1" showInputMessage="1" showErrorMessage="1" sqref="M14">
      <formula1>YesNo</formula1>
    </dataValidation>
    <dataValidation type="list" allowBlank="1" showInputMessage="1" showErrorMessage="1" sqref="B15">
      <formula1>カテゴリ</formula1>
    </dataValidation>
    <dataValidation type="list" allowBlank="1" showInputMessage="1" showErrorMessage="1" sqref="F15">
      <formula1>サイクル</formula1>
    </dataValidation>
    <dataValidation type="list" allowBlank="1" showInputMessage="1" showErrorMessage="1" sqref="H15">
      <formula1>支払方法</formula1>
    </dataValidation>
    <dataValidation type="list" allowBlank="1" showInputMessage="1" showErrorMessage="1" sqref="M15">
      <formula1>YesNo</formula1>
    </dataValidation>
    <dataValidation type="list" allowBlank="1" showInputMessage="1" showErrorMessage="1" sqref="B16">
      <formula1>カテゴリ</formula1>
    </dataValidation>
    <dataValidation type="list" allowBlank="1" showInputMessage="1" showErrorMessage="1" sqref="F16">
      <formula1>サイクル</formula1>
    </dataValidation>
    <dataValidation type="list" allowBlank="1" showInputMessage="1" showErrorMessage="1" sqref="H16">
      <formula1>支払方法</formula1>
    </dataValidation>
    <dataValidation type="list" allowBlank="1" showInputMessage="1" showErrorMessage="1" sqref="M16">
      <formula1>YesNo</formula1>
    </dataValidation>
    <dataValidation type="list" allowBlank="1" showInputMessage="1" showErrorMessage="1" sqref="B17">
      <formula1>カテゴリ</formula1>
    </dataValidation>
    <dataValidation type="list" allowBlank="1" showInputMessage="1" showErrorMessage="1" sqref="F17">
      <formula1>サイクル</formula1>
    </dataValidation>
    <dataValidation type="list" allowBlank="1" showInputMessage="1" showErrorMessage="1" sqref="H17">
      <formula1>支払方法</formula1>
    </dataValidation>
    <dataValidation type="list" allowBlank="1" showInputMessage="1" showErrorMessage="1" sqref="M17">
      <formula1>YesNo</formula1>
    </dataValidation>
    <dataValidation type="list" allowBlank="1" showInputMessage="1" showErrorMessage="1" sqref="B18">
      <formula1>カテゴリ</formula1>
    </dataValidation>
    <dataValidation type="list" allowBlank="1" showInputMessage="1" showErrorMessage="1" sqref="F18">
      <formula1>サイクル</formula1>
    </dataValidation>
    <dataValidation type="list" allowBlank="1" showInputMessage="1" showErrorMessage="1" sqref="H18">
      <formula1>支払方法</formula1>
    </dataValidation>
    <dataValidation type="list" allowBlank="1" showInputMessage="1" showErrorMessage="1" sqref="M18">
      <formula1>YesNo</formula1>
    </dataValidation>
    <dataValidation type="list" allowBlank="1" showInputMessage="1" showErrorMessage="1" sqref="B19">
      <formula1>カテゴリ</formula1>
    </dataValidation>
    <dataValidation type="list" allowBlank="1" showInputMessage="1" showErrorMessage="1" sqref="F19">
      <formula1>サイクル</formula1>
    </dataValidation>
    <dataValidation type="list" allowBlank="1" showInputMessage="1" showErrorMessage="1" sqref="H19">
      <formula1>支払方法</formula1>
    </dataValidation>
    <dataValidation type="list" allowBlank="1" showInputMessage="1" showErrorMessage="1" sqref="M19">
      <formula1>YesNo</formula1>
    </dataValidation>
    <dataValidation type="list" allowBlank="1" showInputMessage="1" showErrorMessage="1" sqref="B20">
      <formula1>カテゴリ</formula1>
    </dataValidation>
    <dataValidation type="list" allowBlank="1" showInputMessage="1" showErrorMessage="1" sqref="F20">
      <formula1>サイクル</formula1>
    </dataValidation>
    <dataValidation type="list" allowBlank="1" showInputMessage="1" showErrorMessage="1" sqref="H20">
      <formula1>支払方法</formula1>
    </dataValidation>
    <dataValidation type="list" allowBlank="1" showInputMessage="1" showErrorMessage="1" sqref="M20">
      <formula1>YesNo</formula1>
    </dataValidation>
    <dataValidation type="list" allowBlank="1" showInputMessage="1" showErrorMessage="1" sqref="B21">
      <formula1>カテゴリ</formula1>
    </dataValidation>
    <dataValidation type="list" allowBlank="1" showInputMessage="1" showErrorMessage="1" sqref="F21">
      <formula1>サイクル</formula1>
    </dataValidation>
    <dataValidation type="list" allowBlank="1" showInputMessage="1" showErrorMessage="1" sqref="H21">
      <formula1>支払方法</formula1>
    </dataValidation>
    <dataValidation type="list" allowBlank="1" showInputMessage="1" showErrorMessage="1" sqref="M21">
      <formula1>YesNo</formula1>
    </dataValidation>
    <dataValidation type="list" allowBlank="1" showInputMessage="1" showErrorMessage="1" sqref="B22">
      <formula1>カテゴリ</formula1>
    </dataValidation>
    <dataValidation type="list" allowBlank="1" showInputMessage="1" showErrorMessage="1" sqref="F22">
      <formula1>サイクル</formula1>
    </dataValidation>
    <dataValidation type="list" allowBlank="1" showInputMessage="1" showErrorMessage="1" sqref="H22">
      <formula1>支払方法</formula1>
    </dataValidation>
    <dataValidation type="list" allowBlank="1" showInputMessage="1" showErrorMessage="1" sqref="M22">
      <formula1>YesNo</formula1>
    </dataValidation>
    <dataValidation type="list" allowBlank="1" showInputMessage="1" showErrorMessage="1" sqref="B23">
      <formula1>カテゴリ</formula1>
    </dataValidation>
    <dataValidation type="list" allowBlank="1" showInputMessage="1" showErrorMessage="1" sqref="F23">
      <formula1>サイクル</formula1>
    </dataValidation>
    <dataValidation type="list" allowBlank="1" showInputMessage="1" showErrorMessage="1" sqref="H23">
      <formula1>支払方法</formula1>
    </dataValidation>
    <dataValidation type="list" allowBlank="1" showInputMessage="1" showErrorMessage="1" sqref="M23">
      <formula1>YesNo</formula1>
    </dataValidation>
    <dataValidation type="list" allowBlank="1" showInputMessage="1" showErrorMessage="1" sqref="B24">
      <formula1>カテゴリ</formula1>
    </dataValidation>
    <dataValidation type="list" allowBlank="1" showInputMessage="1" showErrorMessage="1" sqref="F24">
      <formula1>サイクル</formula1>
    </dataValidation>
    <dataValidation type="list" allowBlank="1" showInputMessage="1" showErrorMessage="1" sqref="H24">
      <formula1>支払方法</formula1>
    </dataValidation>
    <dataValidation type="list" allowBlank="1" showInputMessage="1" showErrorMessage="1" sqref="M24">
      <formula1>YesNo</formula1>
    </dataValidation>
    <dataValidation type="list" allowBlank="1" showInputMessage="1" showErrorMessage="1" sqref="B25">
      <formula1>カテゴリ</formula1>
    </dataValidation>
    <dataValidation type="list" allowBlank="1" showInputMessage="1" showErrorMessage="1" sqref="F25">
      <formula1>サイクル</formula1>
    </dataValidation>
    <dataValidation type="list" allowBlank="1" showInputMessage="1" showErrorMessage="1" sqref="H25">
      <formula1>支払方法</formula1>
    </dataValidation>
    <dataValidation type="list" allowBlank="1" showInputMessage="1" showErrorMessage="1" sqref="M25">
      <formula1>YesNo</formula1>
    </dataValidation>
    <dataValidation type="list" allowBlank="1" showInputMessage="1" showErrorMessage="1" sqref="B26">
      <formula1>カテゴリ</formula1>
    </dataValidation>
    <dataValidation type="list" allowBlank="1" showInputMessage="1" showErrorMessage="1" sqref="F26">
      <formula1>サイクル</formula1>
    </dataValidation>
    <dataValidation type="list" allowBlank="1" showInputMessage="1" showErrorMessage="1" sqref="H26">
      <formula1>支払方法</formula1>
    </dataValidation>
    <dataValidation type="list" allowBlank="1" showInputMessage="1" showErrorMessage="1" sqref="M26">
      <formula1>YesNo</formula1>
    </dataValidation>
    <dataValidation type="list" allowBlank="1" showInputMessage="1" showErrorMessage="1" sqref="B27">
      <formula1>カテゴリ</formula1>
    </dataValidation>
    <dataValidation type="list" allowBlank="1" showInputMessage="1" showErrorMessage="1" sqref="F27">
      <formula1>サイクル</formula1>
    </dataValidation>
    <dataValidation type="list" allowBlank="1" showInputMessage="1" showErrorMessage="1" sqref="H27">
      <formula1>支払方法</formula1>
    </dataValidation>
    <dataValidation type="list" allowBlank="1" showInputMessage="1" showErrorMessage="1" sqref="M27">
      <formula1>YesNo</formula1>
    </dataValidation>
    <dataValidation type="list" allowBlank="1" showInputMessage="1" showErrorMessage="1" sqref="B28">
      <formula1>カテゴリ</formula1>
    </dataValidation>
    <dataValidation type="list" allowBlank="1" showInputMessage="1" showErrorMessage="1" sqref="F28">
      <formula1>サイクル</formula1>
    </dataValidation>
    <dataValidation type="list" allowBlank="1" showInputMessage="1" showErrorMessage="1" sqref="H28">
      <formula1>支払方法</formula1>
    </dataValidation>
    <dataValidation type="list" allowBlank="1" showInputMessage="1" showErrorMessage="1" sqref="M28">
      <formula1>YesNo</formula1>
    </dataValidation>
    <dataValidation type="list" allowBlank="1" showInputMessage="1" showErrorMessage="1" sqref="B29">
      <formula1>カテゴリ</formula1>
    </dataValidation>
    <dataValidation type="list" allowBlank="1" showInputMessage="1" showErrorMessage="1" sqref="F29">
      <formula1>サイクル</formula1>
    </dataValidation>
    <dataValidation type="list" allowBlank="1" showInputMessage="1" showErrorMessage="1" sqref="H29">
      <formula1>支払方法</formula1>
    </dataValidation>
    <dataValidation type="list" allowBlank="1" showInputMessage="1" showErrorMessage="1" sqref="M29">
      <formula1>YesNo</formula1>
    </dataValidation>
    <dataValidation type="list" allowBlank="1" showInputMessage="1" showErrorMessage="1" sqref="B30">
      <formula1>カテゴリ</formula1>
    </dataValidation>
    <dataValidation type="list" allowBlank="1" showInputMessage="1" showErrorMessage="1" sqref="F30">
      <formula1>サイクル</formula1>
    </dataValidation>
    <dataValidation type="list" allowBlank="1" showInputMessage="1" showErrorMessage="1" sqref="H30">
      <formula1>支払方法</formula1>
    </dataValidation>
    <dataValidation type="list" allowBlank="1" showInputMessage="1" showErrorMessage="1" sqref="M30">
      <formula1>YesNo</formula1>
    </dataValidation>
    <dataValidation type="list" allowBlank="1" showInputMessage="1" showErrorMessage="1" sqref="B31">
      <formula1>カテゴリ</formula1>
    </dataValidation>
    <dataValidation type="list" allowBlank="1" showInputMessage="1" showErrorMessage="1" sqref="F31">
      <formula1>サイクル</formula1>
    </dataValidation>
    <dataValidation type="list" allowBlank="1" showInputMessage="1" showErrorMessage="1" sqref="H31">
      <formula1>支払方法</formula1>
    </dataValidation>
    <dataValidation type="list" allowBlank="1" showInputMessage="1" showErrorMessage="1" sqref="M31">
      <formula1>YesNo</formula1>
    </dataValidation>
    <dataValidation type="list" allowBlank="1" showInputMessage="1" showErrorMessage="1" sqref="B32">
      <formula1>カテゴリ</formula1>
    </dataValidation>
    <dataValidation type="list" allowBlank="1" showInputMessage="1" showErrorMessage="1" sqref="F32">
      <formula1>サイクル</formula1>
    </dataValidation>
    <dataValidation type="list" allowBlank="1" showInputMessage="1" showErrorMessage="1" sqref="H32">
      <formula1>支払方法</formula1>
    </dataValidation>
    <dataValidation type="list" allowBlank="1" showInputMessage="1" showErrorMessage="1" sqref="M32">
      <formula1>YesNo</formula1>
    </dataValidation>
    <dataValidation type="list" allowBlank="1" showInputMessage="1" showErrorMessage="1" sqref="B33">
      <formula1>カテゴリ</formula1>
    </dataValidation>
    <dataValidation type="list" allowBlank="1" showInputMessage="1" showErrorMessage="1" sqref="F33">
      <formula1>サイクル</formula1>
    </dataValidation>
    <dataValidation type="list" allowBlank="1" showInputMessage="1" showErrorMessage="1" sqref="H33">
      <formula1>支払方法</formula1>
    </dataValidation>
    <dataValidation type="list" allowBlank="1" showInputMessage="1" showErrorMessage="1" sqref="M33">
      <formula1>YesNo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3"/>
  <sheetViews>
    <sheetView workbookViewId="0"/>
  </sheetViews>
  <sheetFormatPr defaultRowHeight="15"/>
  <cols>
    <col min="1" max="1" width="12.7109375" customWidth="1"/>
    <col min="2" max="3" width="24.7109375" customWidth="1"/>
    <col min="4" max="4" width="18.7109375" customWidth="1"/>
    <col min="5" max="12" width="22.7109375" customWidth="1"/>
    <col min="13" max="15" width="18.7109375" customWidth="1"/>
    <col min="16" max="16" width="30.7109375" customWidth="1"/>
  </cols>
  <sheetData>
    <row r="3" spans="1:16">
      <c r="A3" s="4" t="s">
        <v>54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  <c r="G3" s="4" t="s">
        <v>60</v>
      </c>
      <c r="H3" s="4" t="s">
        <v>61</v>
      </c>
      <c r="I3" s="4" t="s">
        <v>62</v>
      </c>
      <c r="J3" s="4" t="s">
        <v>63</v>
      </c>
      <c r="K3" s="4" t="s">
        <v>64</v>
      </c>
      <c r="L3" s="4" t="s">
        <v>65</v>
      </c>
      <c r="M3" s="4" t="s">
        <v>23</v>
      </c>
      <c r="N3" s="4" t="s">
        <v>66</v>
      </c>
      <c r="O3" s="4" t="s">
        <v>67</v>
      </c>
      <c r="P3" s="4" t="s">
        <v>53</v>
      </c>
    </row>
    <row r="4" spans="1:16">
      <c r="A4" s="6"/>
      <c r="B4" s="6">
        <f>IFERROR(INDEX('02_現状固定費'!$B:$B, MATCH(A4, '02_現状固定費'!$A:$A, 0)), "")</f>
        <v>0</v>
      </c>
      <c r="C4" s="6">
        <f>IFERROR(INDEX('02_現状固定費'!$C:$C, MATCH(A4, '02_現状固定費'!$A:$A, 0)), "")</f>
        <v>0</v>
      </c>
      <c r="D4" s="7">
        <f>IFERROR(INDEX('02_現状固定費'!$G:$G, MATCH(A4, '02_現状固定費'!$A:$A, 0)), "")</f>
        <v>0</v>
      </c>
      <c r="E4" s="6"/>
      <c r="F4" s="6"/>
      <c r="G4" s="7"/>
      <c r="H4" s="6"/>
      <c r="I4" s="6"/>
      <c r="J4" s="6"/>
      <c r="K4" s="7"/>
      <c r="L4" s="6"/>
      <c r="M4" s="6"/>
      <c r="N4" s="7">
        <f>IF(M4="候補1", G4, IF(M4="候補2", K4, IF(M4="解約", 0, IF(M4="現状維持", D4, ""))))</f>
        <v>0</v>
      </c>
      <c r="O4" s="10">
        <f>IF(AND(D4&lt;&gt;"",N4&lt;&gt;""), D4-N4, "")</f>
        <v>0</v>
      </c>
      <c r="P4" s="6"/>
    </row>
    <row r="5" spans="1:16">
      <c r="A5" s="6"/>
      <c r="B5" s="6">
        <f>IFERROR(INDEX('02_現状固定費'!$B:$B, MATCH(A5, '02_現状固定費'!$A:$A, 0)), "")</f>
        <v>0</v>
      </c>
      <c r="C5" s="6">
        <f>IFERROR(INDEX('02_現状固定費'!$C:$C, MATCH(A5, '02_現状固定費'!$A:$A, 0)), "")</f>
        <v>0</v>
      </c>
      <c r="D5" s="7">
        <f>IFERROR(INDEX('02_現状固定費'!$G:$G, MATCH(A5, '02_現状固定費'!$A:$A, 0)), "")</f>
        <v>0</v>
      </c>
      <c r="E5" s="6"/>
      <c r="F5" s="6"/>
      <c r="G5" s="7"/>
      <c r="H5" s="6"/>
      <c r="I5" s="6"/>
      <c r="J5" s="6"/>
      <c r="K5" s="7"/>
      <c r="L5" s="6"/>
      <c r="M5" s="6"/>
      <c r="N5" s="7">
        <f>IF(M5="候補1", G5, IF(M5="候補2", K5, IF(M5="解約", 0, IF(M5="現状維持", D5, ""))))</f>
        <v>0</v>
      </c>
      <c r="O5" s="10">
        <f>IF(AND(D5&lt;&gt;"",N5&lt;&gt;""), D5-N5, "")</f>
        <v>0</v>
      </c>
      <c r="P5" s="6"/>
    </row>
    <row r="6" spans="1:16">
      <c r="A6" s="6"/>
      <c r="B6" s="6">
        <f>IFERROR(INDEX('02_現状固定費'!$B:$B, MATCH(A6, '02_現状固定費'!$A:$A, 0)), "")</f>
        <v>0</v>
      </c>
      <c r="C6" s="6">
        <f>IFERROR(INDEX('02_現状固定費'!$C:$C, MATCH(A6, '02_現状固定費'!$A:$A, 0)), "")</f>
        <v>0</v>
      </c>
      <c r="D6" s="7">
        <f>IFERROR(INDEX('02_現状固定費'!$G:$G, MATCH(A6, '02_現状固定費'!$A:$A, 0)), "")</f>
        <v>0</v>
      </c>
      <c r="E6" s="6"/>
      <c r="F6" s="6"/>
      <c r="G6" s="7"/>
      <c r="H6" s="6"/>
      <c r="I6" s="6"/>
      <c r="J6" s="6"/>
      <c r="K6" s="7"/>
      <c r="L6" s="6"/>
      <c r="M6" s="6"/>
      <c r="N6" s="7">
        <f>IF(M6="候補1", G6, IF(M6="候補2", K6, IF(M6="解約", 0, IF(M6="現状維持", D6, ""))))</f>
        <v>0</v>
      </c>
      <c r="O6" s="10">
        <f>IF(AND(D6&lt;&gt;"",N6&lt;&gt;""), D6-N6, "")</f>
        <v>0</v>
      </c>
      <c r="P6" s="6"/>
    </row>
    <row r="7" spans="1:16">
      <c r="A7" s="6"/>
      <c r="B7" s="6">
        <f>IFERROR(INDEX('02_現状固定費'!$B:$B, MATCH(A7, '02_現状固定費'!$A:$A, 0)), "")</f>
        <v>0</v>
      </c>
      <c r="C7" s="6">
        <f>IFERROR(INDEX('02_現状固定費'!$C:$C, MATCH(A7, '02_現状固定費'!$A:$A, 0)), "")</f>
        <v>0</v>
      </c>
      <c r="D7" s="7">
        <f>IFERROR(INDEX('02_現状固定費'!$G:$G, MATCH(A7, '02_現状固定費'!$A:$A, 0)), "")</f>
        <v>0</v>
      </c>
      <c r="E7" s="6"/>
      <c r="F7" s="6"/>
      <c r="G7" s="7"/>
      <c r="H7" s="6"/>
      <c r="I7" s="6"/>
      <c r="J7" s="6"/>
      <c r="K7" s="7"/>
      <c r="L7" s="6"/>
      <c r="M7" s="6"/>
      <c r="N7" s="7">
        <f>IF(M7="候補1", G7, IF(M7="候補2", K7, IF(M7="解約", 0, IF(M7="現状維持", D7, ""))))</f>
        <v>0</v>
      </c>
      <c r="O7" s="10">
        <f>IF(AND(D7&lt;&gt;"",N7&lt;&gt;""), D7-N7, "")</f>
        <v>0</v>
      </c>
      <c r="P7" s="6"/>
    </row>
    <row r="8" spans="1:16">
      <c r="A8" s="6"/>
      <c r="B8" s="6">
        <f>IFERROR(INDEX('02_現状固定費'!$B:$B, MATCH(A8, '02_現状固定費'!$A:$A, 0)), "")</f>
        <v>0</v>
      </c>
      <c r="C8" s="6">
        <f>IFERROR(INDEX('02_現状固定費'!$C:$C, MATCH(A8, '02_現状固定費'!$A:$A, 0)), "")</f>
        <v>0</v>
      </c>
      <c r="D8" s="7">
        <f>IFERROR(INDEX('02_現状固定費'!$G:$G, MATCH(A8, '02_現状固定費'!$A:$A, 0)), "")</f>
        <v>0</v>
      </c>
      <c r="E8" s="6"/>
      <c r="F8" s="6"/>
      <c r="G8" s="7"/>
      <c r="H8" s="6"/>
      <c r="I8" s="6"/>
      <c r="J8" s="6"/>
      <c r="K8" s="7"/>
      <c r="L8" s="6"/>
      <c r="M8" s="6"/>
      <c r="N8" s="7">
        <f>IF(M8="候補1", G8, IF(M8="候補2", K8, IF(M8="解約", 0, IF(M8="現状維持", D8, ""))))</f>
        <v>0</v>
      </c>
      <c r="O8" s="10">
        <f>IF(AND(D8&lt;&gt;"",N8&lt;&gt;""), D8-N8, "")</f>
        <v>0</v>
      </c>
      <c r="P8" s="6"/>
    </row>
    <row r="9" spans="1:16">
      <c r="A9" s="6"/>
      <c r="B9" s="6">
        <f>IFERROR(INDEX('02_現状固定費'!$B:$B, MATCH(A9, '02_現状固定費'!$A:$A, 0)), "")</f>
        <v>0</v>
      </c>
      <c r="C9" s="6">
        <f>IFERROR(INDEX('02_現状固定費'!$C:$C, MATCH(A9, '02_現状固定費'!$A:$A, 0)), "")</f>
        <v>0</v>
      </c>
      <c r="D9" s="7">
        <f>IFERROR(INDEX('02_現状固定費'!$G:$G, MATCH(A9, '02_現状固定費'!$A:$A, 0)), "")</f>
        <v>0</v>
      </c>
      <c r="E9" s="6"/>
      <c r="F9" s="6"/>
      <c r="G9" s="7"/>
      <c r="H9" s="6"/>
      <c r="I9" s="6"/>
      <c r="J9" s="6"/>
      <c r="K9" s="7"/>
      <c r="L9" s="6"/>
      <c r="M9" s="6"/>
      <c r="N9" s="7">
        <f>IF(M9="候補1", G9, IF(M9="候補2", K9, IF(M9="解約", 0, IF(M9="現状維持", D9, ""))))</f>
        <v>0</v>
      </c>
      <c r="O9" s="10">
        <f>IF(AND(D9&lt;&gt;"",N9&lt;&gt;""), D9-N9, "")</f>
        <v>0</v>
      </c>
      <c r="P9" s="6"/>
    </row>
    <row r="10" spans="1:16">
      <c r="A10" s="6"/>
      <c r="B10" s="6">
        <f>IFERROR(INDEX('02_現状固定費'!$B:$B, MATCH(A10, '02_現状固定費'!$A:$A, 0)), "")</f>
        <v>0</v>
      </c>
      <c r="C10" s="6">
        <f>IFERROR(INDEX('02_現状固定費'!$C:$C, MATCH(A10, '02_現状固定費'!$A:$A, 0)), "")</f>
        <v>0</v>
      </c>
      <c r="D10" s="7">
        <f>IFERROR(INDEX('02_現状固定費'!$G:$G, MATCH(A10, '02_現状固定費'!$A:$A, 0)), "")</f>
        <v>0</v>
      </c>
      <c r="E10" s="6"/>
      <c r="F10" s="6"/>
      <c r="G10" s="7"/>
      <c r="H10" s="6"/>
      <c r="I10" s="6"/>
      <c r="J10" s="6"/>
      <c r="K10" s="7"/>
      <c r="L10" s="6"/>
      <c r="M10" s="6"/>
      <c r="N10" s="7">
        <f>IF(M10="候補1", G10, IF(M10="候補2", K10, IF(M10="解約", 0, IF(M10="現状維持", D10, ""))))</f>
        <v>0</v>
      </c>
      <c r="O10" s="10">
        <f>IF(AND(D10&lt;&gt;"",N10&lt;&gt;""), D10-N10, "")</f>
        <v>0</v>
      </c>
      <c r="P10" s="6"/>
    </row>
    <row r="11" spans="1:16">
      <c r="A11" s="6"/>
      <c r="B11" s="6">
        <f>IFERROR(INDEX('02_現状固定費'!$B:$B, MATCH(A11, '02_現状固定費'!$A:$A, 0)), "")</f>
        <v>0</v>
      </c>
      <c r="C11" s="6">
        <f>IFERROR(INDEX('02_現状固定費'!$C:$C, MATCH(A11, '02_現状固定費'!$A:$A, 0)), "")</f>
        <v>0</v>
      </c>
      <c r="D11" s="7">
        <f>IFERROR(INDEX('02_現状固定費'!$G:$G, MATCH(A11, '02_現状固定費'!$A:$A, 0)), "")</f>
        <v>0</v>
      </c>
      <c r="E11" s="6"/>
      <c r="F11" s="6"/>
      <c r="G11" s="7"/>
      <c r="H11" s="6"/>
      <c r="I11" s="6"/>
      <c r="J11" s="6"/>
      <c r="K11" s="7"/>
      <c r="L11" s="6"/>
      <c r="M11" s="6"/>
      <c r="N11" s="7">
        <f>IF(M11="候補1", G11, IF(M11="候補2", K11, IF(M11="解約", 0, IF(M11="現状維持", D11, ""))))</f>
        <v>0</v>
      </c>
      <c r="O11" s="10">
        <f>IF(AND(D11&lt;&gt;"",N11&lt;&gt;""), D11-N11, "")</f>
        <v>0</v>
      </c>
      <c r="P11" s="6"/>
    </row>
    <row r="12" spans="1:16">
      <c r="A12" s="6"/>
      <c r="B12" s="6">
        <f>IFERROR(INDEX('02_現状固定費'!$B:$B, MATCH(A12, '02_現状固定費'!$A:$A, 0)), "")</f>
        <v>0</v>
      </c>
      <c r="C12" s="6">
        <f>IFERROR(INDEX('02_現状固定費'!$C:$C, MATCH(A12, '02_現状固定費'!$A:$A, 0)), "")</f>
        <v>0</v>
      </c>
      <c r="D12" s="7">
        <f>IFERROR(INDEX('02_現状固定費'!$G:$G, MATCH(A12, '02_現状固定費'!$A:$A, 0)), "")</f>
        <v>0</v>
      </c>
      <c r="E12" s="6"/>
      <c r="F12" s="6"/>
      <c r="G12" s="7"/>
      <c r="H12" s="6"/>
      <c r="I12" s="6"/>
      <c r="J12" s="6"/>
      <c r="K12" s="7"/>
      <c r="L12" s="6"/>
      <c r="M12" s="6"/>
      <c r="N12" s="7">
        <f>IF(M12="候補1", G12, IF(M12="候補2", K12, IF(M12="解約", 0, IF(M12="現状維持", D12, ""))))</f>
        <v>0</v>
      </c>
      <c r="O12" s="10">
        <f>IF(AND(D12&lt;&gt;"",N12&lt;&gt;""), D12-N12, "")</f>
        <v>0</v>
      </c>
      <c r="P12" s="6"/>
    </row>
    <row r="13" spans="1:16">
      <c r="A13" s="6"/>
      <c r="B13" s="6">
        <f>IFERROR(INDEX('02_現状固定費'!$B:$B, MATCH(A13, '02_現状固定費'!$A:$A, 0)), "")</f>
        <v>0</v>
      </c>
      <c r="C13" s="6">
        <f>IFERROR(INDEX('02_現状固定費'!$C:$C, MATCH(A13, '02_現状固定費'!$A:$A, 0)), "")</f>
        <v>0</v>
      </c>
      <c r="D13" s="7">
        <f>IFERROR(INDEX('02_現状固定費'!$G:$G, MATCH(A13, '02_現状固定費'!$A:$A, 0)), "")</f>
        <v>0</v>
      </c>
      <c r="E13" s="6"/>
      <c r="F13" s="6"/>
      <c r="G13" s="7"/>
      <c r="H13" s="6"/>
      <c r="I13" s="6"/>
      <c r="J13" s="6"/>
      <c r="K13" s="7"/>
      <c r="L13" s="6"/>
      <c r="M13" s="6"/>
      <c r="N13" s="7">
        <f>IF(M13="候補1", G13, IF(M13="候補2", K13, IF(M13="解約", 0, IF(M13="現状維持", D13, ""))))</f>
        <v>0</v>
      </c>
      <c r="O13" s="10">
        <f>IF(AND(D13&lt;&gt;"",N13&lt;&gt;""), D13-N13, "")</f>
        <v>0</v>
      </c>
      <c r="P13" s="6"/>
    </row>
    <row r="14" spans="1:16">
      <c r="A14" s="6"/>
      <c r="B14" s="6">
        <f>IFERROR(INDEX('02_現状固定費'!$B:$B, MATCH(A14, '02_現状固定費'!$A:$A, 0)), "")</f>
        <v>0</v>
      </c>
      <c r="C14" s="6">
        <f>IFERROR(INDEX('02_現状固定費'!$C:$C, MATCH(A14, '02_現状固定費'!$A:$A, 0)), "")</f>
        <v>0</v>
      </c>
      <c r="D14" s="7">
        <f>IFERROR(INDEX('02_現状固定費'!$G:$G, MATCH(A14, '02_現状固定費'!$A:$A, 0)), "")</f>
        <v>0</v>
      </c>
      <c r="E14" s="6"/>
      <c r="F14" s="6"/>
      <c r="G14" s="7"/>
      <c r="H14" s="6"/>
      <c r="I14" s="6"/>
      <c r="J14" s="6"/>
      <c r="K14" s="7"/>
      <c r="L14" s="6"/>
      <c r="M14" s="6"/>
      <c r="N14" s="7">
        <f>IF(M14="候補1", G14, IF(M14="候補2", K14, IF(M14="解約", 0, IF(M14="現状維持", D14, ""))))</f>
        <v>0</v>
      </c>
      <c r="O14" s="10">
        <f>IF(AND(D14&lt;&gt;"",N14&lt;&gt;""), D14-N14, "")</f>
        <v>0</v>
      </c>
      <c r="P14" s="6"/>
    </row>
    <row r="15" spans="1:16">
      <c r="A15" s="6"/>
      <c r="B15" s="6">
        <f>IFERROR(INDEX('02_現状固定費'!$B:$B, MATCH(A15, '02_現状固定費'!$A:$A, 0)), "")</f>
        <v>0</v>
      </c>
      <c r="C15" s="6">
        <f>IFERROR(INDEX('02_現状固定費'!$C:$C, MATCH(A15, '02_現状固定費'!$A:$A, 0)), "")</f>
        <v>0</v>
      </c>
      <c r="D15" s="7">
        <f>IFERROR(INDEX('02_現状固定費'!$G:$G, MATCH(A15, '02_現状固定費'!$A:$A, 0)), "")</f>
        <v>0</v>
      </c>
      <c r="E15" s="6"/>
      <c r="F15" s="6"/>
      <c r="G15" s="7"/>
      <c r="H15" s="6"/>
      <c r="I15" s="6"/>
      <c r="J15" s="6"/>
      <c r="K15" s="7"/>
      <c r="L15" s="6"/>
      <c r="M15" s="6"/>
      <c r="N15" s="7">
        <f>IF(M15="候補1", G15, IF(M15="候補2", K15, IF(M15="解約", 0, IF(M15="現状維持", D15, ""))))</f>
        <v>0</v>
      </c>
      <c r="O15" s="10">
        <f>IF(AND(D15&lt;&gt;"",N15&lt;&gt;""), D15-N15, "")</f>
        <v>0</v>
      </c>
      <c r="P15" s="6"/>
    </row>
    <row r="16" spans="1:16">
      <c r="A16" s="6"/>
      <c r="B16" s="6">
        <f>IFERROR(INDEX('02_現状固定費'!$B:$B, MATCH(A16, '02_現状固定費'!$A:$A, 0)), "")</f>
        <v>0</v>
      </c>
      <c r="C16" s="6">
        <f>IFERROR(INDEX('02_現状固定費'!$C:$C, MATCH(A16, '02_現状固定費'!$A:$A, 0)), "")</f>
        <v>0</v>
      </c>
      <c r="D16" s="7">
        <f>IFERROR(INDEX('02_現状固定費'!$G:$G, MATCH(A16, '02_現状固定費'!$A:$A, 0)), "")</f>
        <v>0</v>
      </c>
      <c r="E16" s="6"/>
      <c r="F16" s="6"/>
      <c r="G16" s="7"/>
      <c r="H16" s="6"/>
      <c r="I16" s="6"/>
      <c r="J16" s="6"/>
      <c r="K16" s="7"/>
      <c r="L16" s="6"/>
      <c r="M16" s="6"/>
      <c r="N16" s="7">
        <f>IF(M16="候補1", G16, IF(M16="候補2", K16, IF(M16="解約", 0, IF(M16="現状維持", D16, ""))))</f>
        <v>0</v>
      </c>
      <c r="O16" s="10">
        <f>IF(AND(D16&lt;&gt;"",N16&lt;&gt;""), D16-N16, "")</f>
        <v>0</v>
      </c>
      <c r="P16" s="6"/>
    </row>
    <row r="17" spans="1:16">
      <c r="A17" s="6"/>
      <c r="B17" s="6">
        <f>IFERROR(INDEX('02_現状固定費'!$B:$B, MATCH(A17, '02_現状固定費'!$A:$A, 0)), "")</f>
        <v>0</v>
      </c>
      <c r="C17" s="6">
        <f>IFERROR(INDEX('02_現状固定費'!$C:$C, MATCH(A17, '02_現状固定費'!$A:$A, 0)), "")</f>
        <v>0</v>
      </c>
      <c r="D17" s="7">
        <f>IFERROR(INDEX('02_現状固定費'!$G:$G, MATCH(A17, '02_現状固定費'!$A:$A, 0)), "")</f>
        <v>0</v>
      </c>
      <c r="E17" s="6"/>
      <c r="F17" s="6"/>
      <c r="G17" s="7"/>
      <c r="H17" s="6"/>
      <c r="I17" s="6"/>
      <c r="J17" s="6"/>
      <c r="K17" s="7"/>
      <c r="L17" s="6"/>
      <c r="M17" s="6"/>
      <c r="N17" s="7">
        <f>IF(M17="候補1", G17, IF(M17="候補2", K17, IF(M17="解約", 0, IF(M17="現状維持", D17, ""))))</f>
        <v>0</v>
      </c>
      <c r="O17" s="10">
        <f>IF(AND(D17&lt;&gt;"",N17&lt;&gt;""), D17-N17, "")</f>
        <v>0</v>
      </c>
      <c r="P17" s="6"/>
    </row>
    <row r="18" spans="1:16">
      <c r="A18" s="6"/>
      <c r="B18" s="6">
        <f>IFERROR(INDEX('02_現状固定費'!$B:$B, MATCH(A18, '02_現状固定費'!$A:$A, 0)), "")</f>
        <v>0</v>
      </c>
      <c r="C18" s="6">
        <f>IFERROR(INDEX('02_現状固定費'!$C:$C, MATCH(A18, '02_現状固定費'!$A:$A, 0)), "")</f>
        <v>0</v>
      </c>
      <c r="D18" s="7">
        <f>IFERROR(INDEX('02_現状固定費'!$G:$G, MATCH(A18, '02_現状固定費'!$A:$A, 0)), "")</f>
        <v>0</v>
      </c>
      <c r="E18" s="6"/>
      <c r="F18" s="6"/>
      <c r="G18" s="7"/>
      <c r="H18" s="6"/>
      <c r="I18" s="6"/>
      <c r="J18" s="6"/>
      <c r="K18" s="7"/>
      <c r="L18" s="6"/>
      <c r="M18" s="6"/>
      <c r="N18" s="7">
        <f>IF(M18="候補1", G18, IF(M18="候補2", K18, IF(M18="解約", 0, IF(M18="現状維持", D18, ""))))</f>
        <v>0</v>
      </c>
      <c r="O18" s="10">
        <f>IF(AND(D18&lt;&gt;"",N18&lt;&gt;""), D18-N18, "")</f>
        <v>0</v>
      </c>
      <c r="P18" s="6"/>
    </row>
    <row r="19" spans="1:16">
      <c r="A19" s="6"/>
      <c r="B19" s="6">
        <f>IFERROR(INDEX('02_現状固定費'!$B:$B, MATCH(A19, '02_現状固定費'!$A:$A, 0)), "")</f>
        <v>0</v>
      </c>
      <c r="C19" s="6">
        <f>IFERROR(INDEX('02_現状固定費'!$C:$C, MATCH(A19, '02_現状固定費'!$A:$A, 0)), "")</f>
        <v>0</v>
      </c>
      <c r="D19" s="7">
        <f>IFERROR(INDEX('02_現状固定費'!$G:$G, MATCH(A19, '02_現状固定費'!$A:$A, 0)), "")</f>
        <v>0</v>
      </c>
      <c r="E19" s="6"/>
      <c r="F19" s="6"/>
      <c r="G19" s="7"/>
      <c r="H19" s="6"/>
      <c r="I19" s="6"/>
      <c r="J19" s="6"/>
      <c r="K19" s="7"/>
      <c r="L19" s="6"/>
      <c r="M19" s="6"/>
      <c r="N19" s="7">
        <f>IF(M19="候補1", G19, IF(M19="候補2", K19, IF(M19="解約", 0, IF(M19="現状維持", D19, ""))))</f>
        <v>0</v>
      </c>
      <c r="O19" s="10">
        <f>IF(AND(D19&lt;&gt;"",N19&lt;&gt;""), D19-N19, "")</f>
        <v>0</v>
      </c>
      <c r="P19" s="6"/>
    </row>
    <row r="20" spans="1:16">
      <c r="A20" s="6"/>
      <c r="B20" s="6">
        <f>IFERROR(INDEX('02_現状固定費'!$B:$B, MATCH(A20, '02_現状固定費'!$A:$A, 0)), "")</f>
        <v>0</v>
      </c>
      <c r="C20" s="6">
        <f>IFERROR(INDEX('02_現状固定費'!$C:$C, MATCH(A20, '02_現状固定費'!$A:$A, 0)), "")</f>
        <v>0</v>
      </c>
      <c r="D20" s="7">
        <f>IFERROR(INDEX('02_現状固定費'!$G:$G, MATCH(A20, '02_現状固定費'!$A:$A, 0)), "")</f>
        <v>0</v>
      </c>
      <c r="E20" s="6"/>
      <c r="F20" s="6"/>
      <c r="G20" s="7"/>
      <c r="H20" s="6"/>
      <c r="I20" s="6"/>
      <c r="J20" s="6"/>
      <c r="K20" s="7"/>
      <c r="L20" s="6"/>
      <c r="M20" s="6"/>
      <c r="N20" s="7">
        <f>IF(M20="候補1", G20, IF(M20="候補2", K20, IF(M20="解約", 0, IF(M20="現状維持", D20, ""))))</f>
        <v>0</v>
      </c>
      <c r="O20" s="10">
        <f>IF(AND(D20&lt;&gt;"",N20&lt;&gt;""), D20-N20, "")</f>
        <v>0</v>
      </c>
      <c r="P20" s="6"/>
    </row>
    <row r="21" spans="1:16">
      <c r="A21" s="6"/>
      <c r="B21" s="6">
        <f>IFERROR(INDEX('02_現状固定費'!$B:$B, MATCH(A21, '02_現状固定費'!$A:$A, 0)), "")</f>
        <v>0</v>
      </c>
      <c r="C21" s="6">
        <f>IFERROR(INDEX('02_現状固定費'!$C:$C, MATCH(A21, '02_現状固定費'!$A:$A, 0)), "")</f>
        <v>0</v>
      </c>
      <c r="D21" s="7">
        <f>IFERROR(INDEX('02_現状固定費'!$G:$G, MATCH(A21, '02_現状固定費'!$A:$A, 0)), "")</f>
        <v>0</v>
      </c>
      <c r="E21" s="6"/>
      <c r="F21" s="6"/>
      <c r="G21" s="7"/>
      <c r="H21" s="6"/>
      <c r="I21" s="6"/>
      <c r="J21" s="6"/>
      <c r="K21" s="7"/>
      <c r="L21" s="6"/>
      <c r="M21" s="6"/>
      <c r="N21" s="7">
        <f>IF(M21="候補1", G21, IF(M21="候補2", K21, IF(M21="解約", 0, IF(M21="現状維持", D21, ""))))</f>
        <v>0</v>
      </c>
      <c r="O21" s="10">
        <f>IF(AND(D21&lt;&gt;"",N21&lt;&gt;""), D21-N21, "")</f>
        <v>0</v>
      </c>
      <c r="P21" s="6"/>
    </row>
    <row r="22" spans="1:16">
      <c r="A22" s="6"/>
      <c r="B22" s="6">
        <f>IFERROR(INDEX('02_現状固定費'!$B:$B, MATCH(A22, '02_現状固定費'!$A:$A, 0)), "")</f>
        <v>0</v>
      </c>
      <c r="C22" s="6">
        <f>IFERROR(INDEX('02_現状固定費'!$C:$C, MATCH(A22, '02_現状固定費'!$A:$A, 0)), "")</f>
        <v>0</v>
      </c>
      <c r="D22" s="7">
        <f>IFERROR(INDEX('02_現状固定費'!$G:$G, MATCH(A22, '02_現状固定費'!$A:$A, 0)), "")</f>
        <v>0</v>
      </c>
      <c r="E22" s="6"/>
      <c r="F22" s="6"/>
      <c r="G22" s="7"/>
      <c r="H22" s="6"/>
      <c r="I22" s="6"/>
      <c r="J22" s="6"/>
      <c r="K22" s="7"/>
      <c r="L22" s="6"/>
      <c r="M22" s="6"/>
      <c r="N22" s="7">
        <f>IF(M22="候補1", G22, IF(M22="候補2", K22, IF(M22="解約", 0, IF(M22="現状維持", D22, ""))))</f>
        <v>0</v>
      </c>
      <c r="O22" s="10">
        <f>IF(AND(D22&lt;&gt;"",N22&lt;&gt;""), D22-N22, "")</f>
        <v>0</v>
      </c>
      <c r="P22" s="6"/>
    </row>
    <row r="23" spans="1:16">
      <c r="A23" s="6"/>
      <c r="B23" s="6">
        <f>IFERROR(INDEX('02_現状固定費'!$B:$B, MATCH(A23, '02_現状固定費'!$A:$A, 0)), "")</f>
        <v>0</v>
      </c>
      <c r="C23" s="6">
        <f>IFERROR(INDEX('02_現状固定費'!$C:$C, MATCH(A23, '02_現状固定費'!$A:$A, 0)), "")</f>
        <v>0</v>
      </c>
      <c r="D23" s="7">
        <f>IFERROR(INDEX('02_現状固定費'!$G:$G, MATCH(A23, '02_現状固定費'!$A:$A, 0)), "")</f>
        <v>0</v>
      </c>
      <c r="E23" s="6"/>
      <c r="F23" s="6"/>
      <c r="G23" s="7"/>
      <c r="H23" s="6"/>
      <c r="I23" s="6"/>
      <c r="J23" s="6"/>
      <c r="K23" s="7"/>
      <c r="L23" s="6"/>
      <c r="M23" s="6"/>
      <c r="N23" s="7">
        <f>IF(M23="候補1", G23, IF(M23="候補2", K23, IF(M23="解約", 0, IF(M23="現状維持", D23, ""))))</f>
        <v>0</v>
      </c>
      <c r="O23" s="10">
        <f>IF(AND(D23&lt;&gt;"",N23&lt;&gt;""), D23-N23, "")</f>
        <v>0</v>
      </c>
      <c r="P23" s="6"/>
    </row>
  </sheetData>
  <dataValidations count="40">
    <dataValidation type="whole" operator="greaterThanOrEqual" allowBlank="1" showInputMessage="1" showErrorMessage="1" sqref="A4">
      <formula1>1</formula1>
    </dataValidation>
    <dataValidation type="list" allowBlank="1" showInputMessage="1" showErrorMessage="1" sqref="M4">
      <formula1>決定</formula1>
    </dataValidation>
    <dataValidation type="whole" operator="greaterThanOrEqual" allowBlank="1" showInputMessage="1" showErrorMessage="1" sqref="A5">
      <formula1>1</formula1>
    </dataValidation>
    <dataValidation type="list" allowBlank="1" showInputMessage="1" showErrorMessage="1" sqref="M5">
      <formula1>決定</formula1>
    </dataValidation>
    <dataValidation type="whole" operator="greaterThanOrEqual" allowBlank="1" showInputMessage="1" showErrorMessage="1" sqref="A6">
      <formula1>1</formula1>
    </dataValidation>
    <dataValidation type="list" allowBlank="1" showInputMessage="1" showErrorMessage="1" sqref="M6">
      <formula1>決定</formula1>
    </dataValidation>
    <dataValidation type="whole" operator="greaterThanOrEqual" allowBlank="1" showInputMessage="1" showErrorMessage="1" sqref="A7">
      <formula1>1</formula1>
    </dataValidation>
    <dataValidation type="list" allowBlank="1" showInputMessage="1" showErrorMessage="1" sqref="M7">
      <formula1>決定</formula1>
    </dataValidation>
    <dataValidation type="whole" operator="greaterThanOrEqual" allowBlank="1" showInputMessage="1" showErrorMessage="1" sqref="A8">
      <formula1>1</formula1>
    </dataValidation>
    <dataValidation type="list" allowBlank="1" showInputMessage="1" showErrorMessage="1" sqref="M8">
      <formula1>決定</formula1>
    </dataValidation>
    <dataValidation type="whole" operator="greaterThanOrEqual" allowBlank="1" showInputMessage="1" showErrorMessage="1" sqref="A9">
      <formula1>1</formula1>
    </dataValidation>
    <dataValidation type="list" allowBlank="1" showInputMessage="1" showErrorMessage="1" sqref="M9">
      <formula1>決定</formula1>
    </dataValidation>
    <dataValidation type="whole" operator="greaterThanOrEqual" allowBlank="1" showInputMessage="1" showErrorMessage="1" sqref="A10">
      <formula1>1</formula1>
    </dataValidation>
    <dataValidation type="list" allowBlank="1" showInputMessage="1" showErrorMessage="1" sqref="M10">
      <formula1>決定</formula1>
    </dataValidation>
    <dataValidation type="whole" operator="greaterThanOrEqual" allowBlank="1" showInputMessage="1" showErrorMessage="1" sqref="A11">
      <formula1>1</formula1>
    </dataValidation>
    <dataValidation type="list" allowBlank="1" showInputMessage="1" showErrorMessage="1" sqref="M11">
      <formula1>決定</formula1>
    </dataValidation>
    <dataValidation type="whole" operator="greaterThanOrEqual" allowBlank="1" showInputMessage="1" showErrorMessage="1" sqref="A12">
      <formula1>1</formula1>
    </dataValidation>
    <dataValidation type="list" allowBlank="1" showInputMessage="1" showErrorMessage="1" sqref="M12">
      <formula1>決定</formula1>
    </dataValidation>
    <dataValidation type="whole" operator="greaterThanOrEqual" allowBlank="1" showInputMessage="1" showErrorMessage="1" sqref="A13">
      <formula1>1</formula1>
    </dataValidation>
    <dataValidation type="list" allowBlank="1" showInputMessage="1" showErrorMessage="1" sqref="M13">
      <formula1>決定</formula1>
    </dataValidation>
    <dataValidation type="whole" operator="greaterThanOrEqual" allowBlank="1" showInputMessage="1" showErrorMessage="1" sqref="A14">
      <formula1>1</formula1>
    </dataValidation>
    <dataValidation type="list" allowBlank="1" showInputMessage="1" showErrorMessage="1" sqref="M14">
      <formula1>決定</formula1>
    </dataValidation>
    <dataValidation type="whole" operator="greaterThanOrEqual" allowBlank="1" showInputMessage="1" showErrorMessage="1" sqref="A15">
      <formula1>1</formula1>
    </dataValidation>
    <dataValidation type="list" allowBlank="1" showInputMessage="1" showErrorMessage="1" sqref="M15">
      <formula1>決定</formula1>
    </dataValidation>
    <dataValidation type="whole" operator="greaterThanOrEqual" allowBlank="1" showInputMessage="1" showErrorMessage="1" sqref="A16">
      <formula1>1</formula1>
    </dataValidation>
    <dataValidation type="list" allowBlank="1" showInputMessage="1" showErrorMessage="1" sqref="M16">
      <formula1>決定</formula1>
    </dataValidation>
    <dataValidation type="whole" operator="greaterThanOrEqual" allowBlank="1" showInputMessage="1" showErrorMessage="1" sqref="A17">
      <formula1>1</formula1>
    </dataValidation>
    <dataValidation type="list" allowBlank="1" showInputMessage="1" showErrorMessage="1" sqref="M17">
      <formula1>決定</formula1>
    </dataValidation>
    <dataValidation type="whole" operator="greaterThanOrEqual" allowBlank="1" showInputMessage="1" showErrorMessage="1" sqref="A18">
      <formula1>1</formula1>
    </dataValidation>
    <dataValidation type="list" allowBlank="1" showInputMessage="1" showErrorMessage="1" sqref="M18">
      <formula1>決定</formula1>
    </dataValidation>
    <dataValidation type="whole" operator="greaterThanOrEqual" allowBlank="1" showInputMessage="1" showErrorMessage="1" sqref="A19">
      <formula1>1</formula1>
    </dataValidation>
    <dataValidation type="list" allowBlank="1" showInputMessage="1" showErrorMessage="1" sqref="M19">
      <formula1>決定</formula1>
    </dataValidation>
    <dataValidation type="whole" operator="greaterThanOrEqual" allowBlank="1" showInputMessage="1" showErrorMessage="1" sqref="A20">
      <formula1>1</formula1>
    </dataValidation>
    <dataValidation type="list" allowBlank="1" showInputMessage="1" showErrorMessage="1" sqref="M20">
      <formula1>決定</formula1>
    </dataValidation>
    <dataValidation type="whole" operator="greaterThanOrEqual" allowBlank="1" showInputMessage="1" showErrorMessage="1" sqref="A21">
      <formula1>1</formula1>
    </dataValidation>
    <dataValidation type="list" allowBlank="1" showInputMessage="1" showErrorMessage="1" sqref="M21">
      <formula1>決定</formula1>
    </dataValidation>
    <dataValidation type="whole" operator="greaterThanOrEqual" allowBlank="1" showInputMessage="1" showErrorMessage="1" sqref="A22">
      <formula1>1</formula1>
    </dataValidation>
    <dataValidation type="list" allowBlank="1" showInputMessage="1" showErrorMessage="1" sqref="M22">
      <formula1>決定</formula1>
    </dataValidation>
    <dataValidation type="whole" operator="greaterThanOrEqual" allowBlank="1" showInputMessage="1" showErrorMessage="1" sqref="A23">
      <formula1>1</formula1>
    </dataValidation>
    <dataValidation type="list" allowBlank="1" showInputMessage="1" showErrorMessage="1" sqref="M23">
      <formula1>決定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2"/>
  <sheetViews>
    <sheetView workbookViewId="0"/>
  </sheetViews>
  <sheetFormatPr defaultRowHeight="15"/>
  <cols>
    <col min="1" max="1" width="28.7109375" customWidth="1"/>
    <col min="2" max="2" width="18.7109375" customWidth="1"/>
  </cols>
  <sheetData>
    <row r="1" spans="1:4">
      <c r="A1" s="1" t="s">
        <v>68</v>
      </c>
    </row>
    <row r="3" spans="1:4">
      <c r="A3" s="3" t="s">
        <v>69</v>
      </c>
    </row>
    <row r="5" spans="1:4">
      <c r="A5" s="4" t="s">
        <v>0</v>
      </c>
      <c r="B5" s="4" t="s">
        <v>70</v>
      </c>
      <c r="C5" s="4" t="s">
        <v>71</v>
      </c>
      <c r="D5" s="4" t="s">
        <v>72</v>
      </c>
    </row>
    <row r="6" spans="1:4">
      <c r="A6" s="6" t="s">
        <v>1</v>
      </c>
      <c r="B6" s="7">
        <f>SUMIF('02_現状固定費'!$B$4:$B$33, A6, '02_現状固定費'!$G$4:$G$33)</f>
        <v>0</v>
      </c>
      <c r="C6" s="10">
        <f>SUMIF('03_候補プラン比較'!$B$4:$B$23, A6, '03_候補プラン比較'!$O$4:$O$23)</f>
        <v>0</v>
      </c>
      <c r="D6" s="7">
        <f>B6-C6</f>
        <v>0</v>
      </c>
    </row>
    <row r="7" spans="1:4">
      <c r="A7" s="6" t="s">
        <v>2</v>
      </c>
      <c r="B7" s="7">
        <f>SUMIF('02_現状固定費'!$B$4:$B$33, A7, '02_現状固定費'!$G$4:$G$33)</f>
        <v>0</v>
      </c>
      <c r="C7" s="10">
        <f>SUMIF('03_候補プラン比較'!$B$4:$B$23, A7, '03_候補プラン比較'!$O$4:$O$23)</f>
        <v>0</v>
      </c>
      <c r="D7" s="7">
        <f>B7-C7</f>
        <v>0</v>
      </c>
    </row>
    <row r="8" spans="1:4">
      <c r="A8" s="6" t="s">
        <v>3</v>
      </c>
      <c r="B8" s="7">
        <f>SUMIF('02_現状固定費'!$B$4:$B$33, A8, '02_現状固定費'!$G$4:$G$33)</f>
        <v>0</v>
      </c>
      <c r="C8" s="10">
        <f>SUMIF('03_候補プラン比較'!$B$4:$B$23, A8, '03_候補プラン比較'!$O$4:$O$23)</f>
        <v>0</v>
      </c>
      <c r="D8" s="7">
        <f>B8-C8</f>
        <v>0</v>
      </c>
    </row>
    <row r="9" spans="1:4">
      <c r="A9" s="6" t="s">
        <v>4</v>
      </c>
      <c r="B9" s="7">
        <f>SUMIF('02_現状固定費'!$B$4:$B$33, A9, '02_現状固定費'!$G$4:$G$33)</f>
        <v>0</v>
      </c>
      <c r="C9" s="10">
        <f>SUMIF('03_候補プラン比較'!$B$4:$B$23, A9, '03_候補プラン比較'!$O$4:$O$23)</f>
        <v>0</v>
      </c>
      <c r="D9" s="7">
        <f>B9-C9</f>
        <v>0</v>
      </c>
    </row>
    <row r="10" spans="1:4">
      <c r="A10" s="6" t="s">
        <v>5</v>
      </c>
      <c r="B10" s="7">
        <f>SUMIF('02_現状固定費'!$B$4:$B$33, A10, '02_現状固定費'!$G$4:$G$33)</f>
        <v>0</v>
      </c>
      <c r="C10" s="10">
        <f>SUMIF('03_候補プラン比較'!$B$4:$B$23, A10, '03_候補プラン比較'!$O$4:$O$23)</f>
        <v>0</v>
      </c>
      <c r="D10" s="7">
        <f>B10-C10</f>
        <v>0</v>
      </c>
    </row>
    <row r="11" spans="1:4">
      <c r="A11" s="6" t="s">
        <v>6</v>
      </c>
      <c r="B11" s="7">
        <f>SUMIF('02_現状固定費'!$B$4:$B$33, A11, '02_現状固定費'!$G$4:$G$33)</f>
        <v>0</v>
      </c>
      <c r="C11" s="10">
        <f>SUMIF('03_候補プラン比較'!$B$4:$B$23, A11, '03_候補プラン比較'!$O$4:$O$23)</f>
        <v>0</v>
      </c>
      <c r="D11" s="7">
        <f>B11-C11</f>
        <v>0</v>
      </c>
    </row>
    <row r="12" spans="1:4">
      <c r="A12" s="6" t="s">
        <v>7</v>
      </c>
      <c r="B12" s="7">
        <f>SUMIF('02_現状固定費'!$B$4:$B$33, A12, '02_現状固定費'!$G$4:$G$33)</f>
        <v>0</v>
      </c>
      <c r="C12" s="10">
        <f>SUMIF('03_候補プラン比較'!$B$4:$B$23, A12, '03_候補プラン比較'!$O$4:$O$23)</f>
        <v>0</v>
      </c>
      <c r="D12" s="7">
        <f>B12-C12</f>
        <v>0</v>
      </c>
    </row>
    <row r="13" spans="1:4">
      <c r="A13" s="6" t="s">
        <v>8</v>
      </c>
      <c r="B13" s="7">
        <f>SUMIF('02_現状固定費'!$B$4:$B$33, A13, '02_現状固定費'!$G$4:$G$33)</f>
        <v>0</v>
      </c>
      <c r="C13" s="10">
        <f>SUMIF('03_候補プラン比較'!$B$4:$B$23, A13, '03_候補プラン比較'!$O$4:$O$23)</f>
        <v>0</v>
      </c>
      <c r="D13" s="7">
        <f>B13-C13</f>
        <v>0</v>
      </c>
    </row>
    <row r="14" spans="1:4">
      <c r="A14" s="6" t="s">
        <v>9</v>
      </c>
      <c r="B14" s="7">
        <f>SUMIF('02_現状固定費'!$B$4:$B$33, A14, '02_現状固定費'!$G$4:$G$33)</f>
        <v>0</v>
      </c>
      <c r="C14" s="10">
        <f>SUMIF('03_候補プラン比較'!$B$4:$B$23, A14, '03_候補プラン比較'!$O$4:$O$23)</f>
        <v>0</v>
      </c>
      <c r="D14" s="7">
        <f>B14-C14</f>
        <v>0</v>
      </c>
    </row>
    <row r="16" spans="1:4">
      <c r="A16" s="4" t="s">
        <v>73</v>
      </c>
      <c r="B16" s="7">
        <f>SUM(B5:B13)</f>
        <v>0</v>
      </c>
      <c r="C16" s="10">
        <f>SUM(C5:C13)</f>
        <v>0</v>
      </c>
      <c r="D16" s="7">
        <f>SUM(D5:D13)</f>
        <v>0</v>
      </c>
    </row>
    <row r="19" spans="1:2">
      <c r="A19" s="2" t="s">
        <v>74</v>
      </c>
    </row>
    <row r="21" spans="1:2">
      <c r="A21" s="2" t="s">
        <v>75</v>
      </c>
    </row>
    <row r="22" spans="1:2">
      <c r="A22" t="s">
        <v>76</v>
      </c>
      <c r="B22" s="7"/>
    </row>
    <row r="23" spans="1:2">
      <c r="A23" t="s">
        <v>77</v>
      </c>
      <c r="B23" s="9"/>
    </row>
    <row r="24" spans="1:2">
      <c r="A24" t="s">
        <v>78</v>
      </c>
      <c r="B24" s="9"/>
    </row>
    <row r="25" spans="1:2">
      <c r="A25" s="4" t="s">
        <v>79</v>
      </c>
      <c r="B25" s="7">
        <f>IF(AND(B22&gt;0,B23&gt;0), B22+B23*B24, "")</f>
        <v>0</v>
      </c>
    </row>
    <row r="27" spans="1:2">
      <c r="A27" s="2" t="s">
        <v>80</v>
      </c>
    </row>
    <row r="28" spans="1:2">
      <c r="A28" t="s">
        <v>76</v>
      </c>
      <c r="B28" s="7"/>
    </row>
    <row r="29" spans="1:2">
      <c r="A29" t="s">
        <v>81</v>
      </c>
      <c r="B29" s="9"/>
    </row>
    <row r="30" spans="1:2">
      <c r="A30" t="s">
        <v>82</v>
      </c>
      <c r="B30" s="9"/>
    </row>
    <row r="31" spans="1:2">
      <c r="A31" s="4" t="s">
        <v>79</v>
      </c>
      <c r="B31" s="7">
        <f>IF(AND(B28&gt;0,B29&gt;0), B28+B29*B30, "")</f>
        <v>0</v>
      </c>
    </row>
    <row r="33" spans="1:2">
      <c r="A33" s="2" t="s">
        <v>83</v>
      </c>
    </row>
    <row r="34" spans="1:2">
      <c r="A34" t="s">
        <v>76</v>
      </c>
      <c r="B34" s="7"/>
    </row>
    <row r="35" spans="1:2">
      <c r="A35" t="s">
        <v>81</v>
      </c>
      <c r="B35" s="9"/>
    </row>
    <row r="36" spans="1:2">
      <c r="A36" t="s">
        <v>82</v>
      </c>
      <c r="B36" s="9"/>
    </row>
    <row r="37" spans="1:2">
      <c r="A37" s="4" t="s">
        <v>79</v>
      </c>
      <c r="B37" s="7">
        <f>IF(AND(B34&gt;0,B35&gt;0), B34+B35*B36, "")</f>
        <v>0</v>
      </c>
    </row>
    <row r="39" spans="1:2">
      <c r="A39" s="2" t="s">
        <v>84</v>
      </c>
    </row>
    <row r="40" spans="1:2">
      <c r="A40" t="s">
        <v>85</v>
      </c>
      <c r="B40" s="7"/>
    </row>
    <row r="41" spans="1:2">
      <c r="A41" t="s">
        <v>86</v>
      </c>
      <c r="B41" s="7"/>
    </row>
    <row r="42" spans="1:2">
      <c r="A42" s="4" t="s">
        <v>87</v>
      </c>
      <c r="B42" s="10">
        <f>IF(AND(B40&gt;0,B41&gt;0), B40-B41, "")</f>
        <v>0</v>
      </c>
    </row>
    <row r="45" spans="1:2">
      <c r="A45" s="2" t="s">
        <v>88</v>
      </c>
    </row>
    <row r="46" spans="1:2">
      <c r="A46" t="s">
        <v>89</v>
      </c>
      <c r="B46" s="9"/>
    </row>
    <row r="47" spans="1:2">
      <c r="A47" t="s">
        <v>90</v>
      </c>
      <c r="B47" s="9"/>
    </row>
    <row r="48" spans="1:2">
      <c r="A48" t="s">
        <v>91</v>
      </c>
      <c r="B48" s="9"/>
    </row>
    <row r="49" spans="1:2">
      <c r="A49" s="4" t="s">
        <v>92</v>
      </c>
      <c r="B49" s="7">
        <f>IF(AND(B46&gt;0,B47&gt;0,B48&gt;0), (B46/B47)*B48, "")</f>
        <v>0</v>
      </c>
    </row>
    <row r="50" spans="1:2">
      <c r="A50" t="s">
        <v>93</v>
      </c>
      <c r="B50" s="7"/>
    </row>
    <row r="51" spans="1:2">
      <c r="A51" t="s">
        <v>94</v>
      </c>
      <c r="B51" s="7"/>
    </row>
    <row r="52" spans="1:2">
      <c r="A52" s="4" t="s">
        <v>95</v>
      </c>
      <c r="B52" s="7">
        <f>IF(B50&gt;0, B50/12,0)+IF(B51&gt;0,B51,0)+IF(B49&gt;0,B49,0)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P33"/>
  <sheetViews>
    <sheetView workbookViewId="0"/>
  </sheetViews>
  <sheetFormatPr defaultRowHeight="15"/>
  <cols>
    <col min="1" max="3" width="18.7109375" customWidth="1"/>
    <col min="4" max="4" width="26.7109375" customWidth="1"/>
    <col min="5" max="5" width="10.7109375" customWidth="1"/>
    <col min="6" max="8" width="12.7109375" customWidth="1"/>
    <col min="9" max="13" width="14.7109375" customWidth="1"/>
    <col min="14" max="14" width="16.7109375" customWidth="1"/>
    <col min="15" max="16" width="28.7109375" customWidth="1"/>
  </cols>
  <sheetData>
    <row r="3" spans="1:16">
      <c r="A3" s="4" t="s">
        <v>43</v>
      </c>
      <c r="B3" s="4" t="s">
        <v>0</v>
      </c>
      <c r="C3" s="4" t="s">
        <v>96</v>
      </c>
      <c r="D3" s="4" t="s">
        <v>97</v>
      </c>
      <c r="E3" s="4" t="s">
        <v>98</v>
      </c>
      <c r="F3" s="4" t="s">
        <v>99</v>
      </c>
      <c r="G3" s="4" t="s">
        <v>29</v>
      </c>
      <c r="H3" s="4" t="s">
        <v>100</v>
      </c>
      <c r="I3" s="4" t="s">
        <v>101</v>
      </c>
      <c r="J3" s="4" t="s">
        <v>102</v>
      </c>
      <c r="K3" s="4" t="s">
        <v>103</v>
      </c>
      <c r="L3" s="4" t="s">
        <v>104</v>
      </c>
      <c r="M3" s="4" t="s">
        <v>105</v>
      </c>
      <c r="N3" s="4" t="s">
        <v>106</v>
      </c>
      <c r="O3" s="4" t="s">
        <v>107</v>
      </c>
      <c r="P3" s="4" t="s">
        <v>53</v>
      </c>
    </row>
    <row r="4" spans="1:16">
      <c r="A4" s="6"/>
      <c r="B4" s="6">
        <f>IFERROR(INDEX('02_現状固定費'!$B:$B, MATCH(A4, '02_現状固定費'!$A:$A, 0)), "")</f>
        <v>0</v>
      </c>
      <c r="C4" s="6">
        <f>IFERROR(INDEX('02_現状固定費'!$C:$C, MATCH(A4, '02_現状固定費'!$A:$A, 0)), "")</f>
        <v>0</v>
      </c>
      <c r="D4" s="6"/>
      <c r="E4" s="6"/>
      <c r="F4" s="8"/>
      <c r="G4" s="6"/>
      <c r="H4" s="6"/>
      <c r="I4" s="9"/>
      <c r="J4" s="9"/>
      <c r="K4" s="9"/>
      <c r="L4" s="9">
        <f>IF(AND(I4&gt;0,J4&gt;0,K4&gt;0), (I4*J4*K4)/10, "")</f>
        <v>0</v>
      </c>
      <c r="M4" s="10">
        <f>IFERROR(INDEX('03_候補プラン比較'!$O$4:$O$23, MATCH(A4, '03_候補プラン比較'!$A$4:$A$23, 0)), "")</f>
        <v>0</v>
      </c>
      <c r="N4" s="7"/>
      <c r="O4" s="6"/>
      <c r="P4" s="6"/>
    </row>
    <row r="5" spans="1:16">
      <c r="A5" s="6"/>
      <c r="B5" s="6">
        <f>IFERROR(INDEX('02_現状固定費'!$B:$B, MATCH(A5, '02_現状固定費'!$A:$A, 0)), "")</f>
        <v>0</v>
      </c>
      <c r="C5" s="6">
        <f>IFERROR(INDEX('02_現状固定費'!$C:$C, MATCH(A5, '02_現状固定費'!$A:$A, 0)), "")</f>
        <v>0</v>
      </c>
      <c r="D5" s="6"/>
      <c r="E5" s="6"/>
      <c r="F5" s="8"/>
      <c r="G5" s="6"/>
      <c r="H5" s="6"/>
      <c r="I5" s="9"/>
      <c r="J5" s="9"/>
      <c r="K5" s="9"/>
      <c r="L5" s="9">
        <f>IF(AND(I5&gt;0,J5&gt;0,K5&gt;0), (I5*J5*K5)/10, "")</f>
        <v>0</v>
      </c>
      <c r="M5" s="10">
        <f>IFERROR(INDEX('03_候補プラン比較'!$O$4:$O$23, MATCH(A5, '03_候補プラン比較'!$A$4:$A$23, 0)), "")</f>
        <v>0</v>
      </c>
      <c r="N5" s="7"/>
      <c r="O5" s="6"/>
      <c r="P5" s="6"/>
    </row>
    <row r="6" spans="1:16">
      <c r="A6" s="6"/>
      <c r="B6" s="6">
        <f>IFERROR(INDEX('02_現状固定費'!$B:$B, MATCH(A6, '02_現状固定費'!$A:$A, 0)), "")</f>
        <v>0</v>
      </c>
      <c r="C6" s="6">
        <f>IFERROR(INDEX('02_現状固定費'!$C:$C, MATCH(A6, '02_現状固定費'!$A:$A, 0)), "")</f>
        <v>0</v>
      </c>
      <c r="D6" s="6"/>
      <c r="E6" s="6"/>
      <c r="F6" s="8"/>
      <c r="G6" s="6"/>
      <c r="H6" s="6"/>
      <c r="I6" s="9"/>
      <c r="J6" s="9"/>
      <c r="K6" s="9"/>
      <c r="L6" s="9">
        <f>IF(AND(I6&gt;0,J6&gt;0,K6&gt;0), (I6*J6*K6)/10, "")</f>
        <v>0</v>
      </c>
      <c r="M6" s="10">
        <f>IFERROR(INDEX('03_候補プラン比較'!$O$4:$O$23, MATCH(A6, '03_候補プラン比較'!$A$4:$A$23, 0)), "")</f>
        <v>0</v>
      </c>
      <c r="N6" s="7"/>
      <c r="O6" s="6"/>
      <c r="P6" s="6"/>
    </row>
    <row r="7" spans="1:16">
      <c r="A7" s="6"/>
      <c r="B7" s="6">
        <f>IFERROR(INDEX('02_現状固定費'!$B:$B, MATCH(A7, '02_現状固定費'!$A:$A, 0)), "")</f>
        <v>0</v>
      </c>
      <c r="C7" s="6">
        <f>IFERROR(INDEX('02_現状固定費'!$C:$C, MATCH(A7, '02_現状固定費'!$A:$A, 0)), "")</f>
        <v>0</v>
      </c>
      <c r="D7" s="6"/>
      <c r="E7" s="6"/>
      <c r="F7" s="8"/>
      <c r="G7" s="6"/>
      <c r="H7" s="6"/>
      <c r="I7" s="9"/>
      <c r="J7" s="9"/>
      <c r="K7" s="9"/>
      <c r="L7" s="9">
        <f>IF(AND(I7&gt;0,J7&gt;0,K7&gt;0), (I7*J7*K7)/10, "")</f>
        <v>0</v>
      </c>
      <c r="M7" s="10">
        <f>IFERROR(INDEX('03_候補プラン比較'!$O$4:$O$23, MATCH(A7, '03_候補プラン比較'!$A$4:$A$23, 0)), "")</f>
        <v>0</v>
      </c>
      <c r="N7" s="7"/>
      <c r="O7" s="6"/>
      <c r="P7" s="6"/>
    </row>
    <row r="8" spans="1:16">
      <c r="A8" s="6"/>
      <c r="B8" s="6">
        <f>IFERROR(INDEX('02_現状固定費'!$B:$B, MATCH(A8, '02_現状固定費'!$A:$A, 0)), "")</f>
        <v>0</v>
      </c>
      <c r="C8" s="6">
        <f>IFERROR(INDEX('02_現状固定費'!$C:$C, MATCH(A8, '02_現状固定費'!$A:$A, 0)), "")</f>
        <v>0</v>
      </c>
      <c r="D8" s="6"/>
      <c r="E8" s="6"/>
      <c r="F8" s="8"/>
      <c r="G8" s="6"/>
      <c r="H8" s="6"/>
      <c r="I8" s="9"/>
      <c r="J8" s="9"/>
      <c r="K8" s="9"/>
      <c r="L8" s="9">
        <f>IF(AND(I8&gt;0,J8&gt;0,K8&gt;0), (I8*J8*K8)/10, "")</f>
        <v>0</v>
      </c>
      <c r="M8" s="10">
        <f>IFERROR(INDEX('03_候補プラン比較'!$O$4:$O$23, MATCH(A8, '03_候補プラン比較'!$A$4:$A$23, 0)), "")</f>
        <v>0</v>
      </c>
      <c r="N8" s="7"/>
      <c r="O8" s="6"/>
      <c r="P8" s="6"/>
    </row>
    <row r="9" spans="1:16">
      <c r="A9" s="6"/>
      <c r="B9" s="6">
        <f>IFERROR(INDEX('02_現状固定費'!$B:$B, MATCH(A9, '02_現状固定費'!$A:$A, 0)), "")</f>
        <v>0</v>
      </c>
      <c r="C9" s="6">
        <f>IFERROR(INDEX('02_現状固定費'!$C:$C, MATCH(A9, '02_現状固定費'!$A:$A, 0)), "")</f>
        <v>0</v>
      </c>
      <c r="D9" s="6"/>
      <c r="E9" s="6"/>
      <c r="F9" s="8"/>
      <c r="G9" s="6"/>
      <c r="H9" s="6"/>
      <c r="I9" s="9"/>
      <c r="J9" s="9"/>
      <c r="K9" s="9"/>
      <c r="L9" s="9">
        <f>IF(AND(I9&gt;0,J9&gt;0,K9&gt;0), (I9*J9*K9)/10, "")</f>
        <v>0</v>
      </c>
      <c r="M9" s="10">
        <f>IFERROR(INDEX('03_候補プラン比較'!$O$4:$O$23, MATCH(A9, '03_候補プラン比較'!$A$4:$A$23, 0)), "")</f>
        <v>0</v>
      </c>
      <c r="N9" s="7"/>
      <c r="O9" s="6"/>
      <c r="P9" s="6"/>
    </row>
    <row r="10" spans="1:16">
      <c r="A10" s="6"/>
      <c r="B10" s="6">
        <f>IFERROR(INDEX('02_現状固定費'!$B:$B, MATCH(A10, '02_現状固定費'!$A:$A, 0)), "")</f>
        <v>0</v>
      </c>
      <c r="C10" s="6">
        <f>IFERROR(INDEX('02_現状固定費'!$C:$C, MATCH(A10, '02_現状固定費'!$A:$A, 0)), "")</f>
        <v>0</v>
      </c>
      <c r="D10" s="6"/>
      <c r="E10" s="6"/>
      <c r="F10" s="8"/>
      <c r="G10" s="6"/>
      <c r="H10" s="6"/>
      <c r="I10" s="9"/>
      <c r="J10" s="9"/>
      <c r="K10" s="9"/>
      <c r="L10" s="9">
        <f>IF(AND(I10&gt;0,J10&gt;0,K10&gt;0), (I10*J10*K10)/10, "")</f>
        <v>0</v>
      </c>
      <c r="M10" s="10">
        <f>IFERROR(INDEX('03_候補プラン比較'!$O$4:$O$23, MATCH(A10, '03_候補プラン比較'!$A$4:$A$23, 0)), "")</f>
        <v>0</v>
      </c>
      <c r="N10" s="7"/>
      <c r="O10" s="6"/>
      <c r="P10" s="6"/>
    </row>
    <row r="11" spans="1:16">
      <c r="A11" s="6"/>
      <c r="B11" s="6">
        <f>IFERROR(INDEX('02_現状固定費'!$B:$B, MATCH(A11, '02_現状固定費'!$A:$A, 0)), "")</f>
        <v>0</v>
      </c>
      <c r="C11" s="6">
        <f>IFERROR(INDEX('02_現状固定費'!$C:$C, MATCH(A11, '02_現状固定費'!$A:$A, 0)), "")</f>
        <v>0</v>
      </c>
      <c r="D11" s="6"/>
      <c r="E11" s="6"/>
      <c r="F11" s="8"/>
      <c r="G11" s="6"/>
      <c r="H11" s="6"/>
      <c r="I11" s="9"/>
      <c r="J11" s="9"/>
      <c r="K11" s="9"/>
      <c r="L11" s="9">
        <f>IF(AND(I11&gt;0,J11&gt;0,K11&gt;0), (I11*J11*K11)/10, "")</f>
        <v>0</v>
      </c>
      <c r="M11" s="10">
        <f>IFERROR(INDEX('03_候補プラン比較'!$O$4:$O$23, MATCH(A11, '03_候補プラン比較'!$A$4:$A$23, 0)), "")</f>
        <v>0</v>
      </c>
      <c r="N11" s="7"/>
      <c r="O11" s="6"/>
      <c r="P11" s="6"/>
    </row>
    <row r="12" spans="1:16">
      <c r="A12" s="6"/>
      <c r="B12" s="6">
        <f>IFERROR(INDEX('02_現状固定費'!$B:$B, MATCH(A12, '02_現状固定費'!$A:$A, 0)), "")</f>
        <v>0</v>
      </c>
      <c r="C12" s="6">
        <f>IFERROR(INDEX('02_現状固定費'!$C:$C, MATCH(A12, '02_現状固定費'!$A:$A, 0)), "")</f>
        <v>0</v>
      </c>
      <c r="D12" s="6"/>
      <c r="E12" s="6"/>
      <c r="F12" s="8"/>
      <c r="G12" s="6"/>
      <c r="H12" s="6"/>
      <c r="I12" s="9"/>
      <c r="J12" s="9"/>
      <c r="K12" s="9"/>
      <c r="L12" s="9">
        <f>IF(AND(I12&gt;0,J12&gt;0,K12&gt;0), (I12*J12*K12)/10, "")</f>
        <v>0</v>
      </c>
      <c r="M12" s="10">
        <f>IFERROR(INDEX('03_候補プラン比較'!$O$4:$O$23, MATCH(A12, '03_候補プラン比較'!$A$4:$A$23, 0)), "")</f>
        <v>0</v>
      </c>
      <c r="N12" s="7"/>
      <c r="O12" s="6"/>
      <c r="P12" s="6"/>
    </row>
    <row r="13" spans="1:16">
      <c r="A13" s="6"/>
      <c r="B13" s="6">
        <f>IFERROR(INDEX('02_現状固定費'!$B:$B, MATCH(A13, '02_現状固定費'!$A:$A, 0)), "")</f>
        <v>0</v>
      </c>
      <c r="C13" s="6">
        <f>IFERROR(INDEX('02_現状固定費'!$C:$C, MATCH(A13, '02_現状固定費'!$A:$A, 0)), "")</f>
        <v>0</v>
      </c>
      <c r="D13" s="6"/>
      <c r="E13" s="6"/>
      <c r="F13" s="8"/>
      <c r="G13" s="6"/>
      <c r="H13" s="6"/>
      <c r="I13" s="9"/>
      <c r="J13" s="9"/>
      <c r="K13" s="9"/>
      <c r="L13" s="9">
        <f>IF(AND(I13&gt;0,J13&gt;0,K13&gt;0), (I13*J13*K13)/10, "")</f>
        <v>0</v>
      </c>
      <c r="M13" s="10">
        <f>IFERROR(INDEX('03_候補プラン比較'!$O$4:$O$23, MATCH(A13, '03_候補プラン比較'!$A$4:$A$23, 0)), "")</f>
        <v>0</v>
      </c>
      <c r="N13" s="7"/>
      <c r="O13" s="6"/>
      <c r="P13" s="6"/>
    </row>
    <row r="14" spans="1:16">
      <c r="A14" s="6"/>
      <c r="B14" s="6">
        <f>IFERROR(INDEX('02_現状固定費'!$B:$B, MATCH(A14, '02_現状固定費'!$A:$A, 0)), "")</f>
        <v>0</v>
      </c>
      <c r="C14" s="6">
        <f>IFERROR(INDEX('02_現状固定費'!$C:$C, MATCH(A14, '02_現状固定費'!$A:$A, 0)), "")</f>
        <v>0</v>
      </c>
      <c r="D14" s="6"/>
      <c r="E14" s="6"/>
      <c r="F14" s="8"/>
      <c r="G14" s="6"/>
      <c r="H14" s="6"/>
      <c r="I14" s="9"/>
      <c r="J14" s="9"/>
      <c r="K14" s="9"/>
      <c r="L14" s="9">
        <f>IF(AND(I14&gt;0,J14&gt;0,K14&gt;0), (I14*J14*K14)/10, "")</f>
        <v>0</v>
      </c>
      <c r="M14" s="10">
        <f>IFERROR(INDEX('03_候補プラン比較'!$O$4:$O$23, MATCH(A14, '03_候補プラン比較'!$A$4:$A$23, 0)), "")</f>
        <v>0</v>
      </c>
      <c r="N14" s="7"/>
      <c r="O14" s="6"/>
      <c r="P14" s="6"/>
    </row>
    <row r="15" spans="1:16">
      <c r="A15" s="6"/>
      <c r="B15" s="6">
        <f>IFERROR(INDEX('02_現状固定費'!$B:$B, MATCH(A15, '02_現状固定費'!$A:$A, 0)), "")</f>
        <v>0</v>
      </c>
      <c r="C15" s="6">
        <f>IFERROR(INDEX('02_現状固定費'!$C:$C, MATCH(A15, '02_現状固定費'!$A:$A, 0)), "")</f>
        <v>0</v>
      </c>
      <c r="D15" s="6"/>
      <c r="E15" s="6"/>
      <c r="F15" s="8"/>
      <c r="G15" s="6"/>
      <c r="H15" s="6"/>
      <c r="I15" s="9"/>
      <c r="J15" s="9"/>
      <c r="K15" s="9"/>
      <c r="L15" s="9">
        <f>IF(AND(I15&gt;0,J15&gt;0,K15&gt;0), (I15*J15*K15)/10, "")</f>
        <v>0</v>
      </c>
      <c r="M15" s="10">
        <f>IFERROR(INDEX('03_候補プラン比較'!$O$4:$O$23, MATCH(A15, '03_候補プラン比較'!$A$4:$A$23, 0)), "")</f>
        <v>0</v>
      </c>
      <c r="N15" s="7"/>
      <c r="O15" s="6"/>
      <c r="P15" s="6"/>
    </row>
    <row r="16" spans="1:16">
      <c r="A16" s="6"/>
      <c r="B16" s="6">
        <f>IFERROR(INDEX('02_現状固定費'!$B:$B, MATCH(A16, '02_現状固定費'!$A:$A, 0)), "")</f>
        <v>0</v>
      </c>
      <c r="C16" s="6">
        <f>IFERROR(INDEX('02_現状固定費'!$C:$C, MATCH(A16, '02_現状固定費'!$A:$A, 0)), "")</f>
        <v>0</v>
      </c>
      <c r="D16" s="6"/>
      <c r="E16" s="6"/>
      <c r="F16" s="8"/>
      <c r="G16" s="6"/>
      <c r="H16" s="6"/>
      <c r="I16" s="9"/>
      <c r="J16" s="9"/>
      <c r="K16" s="9"/>
      <c r="L16" s="9">
        <f>IF(AND(I16&gt;0,J16&gt;0,K16&gt;0), (I16*J16*K16)/10, "")</f>
        <v>0</v>
      </c>
      <c r="M16" s="10">
        <f>IFERROR(INDEX('03_候補プラン比較'!$O$4:$O$23, MATCH(A16, '03_候補プラン比較'!$A$4:$A$23, 0)), "")</f>
        <v>0</v>
      </c>
      <c r="N16" s="7"/>
      <c r="O16" s="6"/>
      <c r="P16" s="6"/>
    </row>
    <row r="17" spans="1:16">
      <c r="A17" s="6"/>
      <c r="B17" s="6">
        <f>IFERROR(INDEX('02_現状固定費'!$B:$B, MATCH(A17, '02_現状固定費'!$A:$A, 0)), "")</f>
        <v>0</v>
      </c>
      <c r="C17" s="6">
        <f>IFERROR(INDEX('02_現状固定費'!$C:$C, MATCH(A17, '02_現状固定費'!$A:$A, 0)), "")</f>
        <v>0</v>
      </c>
      <c r="D17" s="6"/>
      <c r="E17" s="6"/>
      <c r="F17" s="8"/>
      <c r="G17" s="6"/>
      <c r="H17" s="6"/>
      <c r="I17" s="9"/>
      <c r="J17" s="9"/>
      <c r="K17" s="9"/>
      <c r="L17" s="9">
        <f>IF(AND(I17&gt;0,J17&gt;0,K17&gt;0), (I17*J17*K17)/10, "")</f>
        <v>0</v>
      </c>
      <c r="M17" s="10">
        <f>IFERROR(INDEX('03_候補プラン比較'!$O$4:$O$23, MATCH(A17, '03_候補プラン比較'!$A$4:$A$23, 0)), "")</f>
        <v>0</v>
      </c>
      <c r="N17" s="7"/>
      <c r="O17" s="6"/>
      <c r="P17" s="6"/>
    </row>
    <row r="18" spans="1:16">
      <c r="A18" s="6"/>
      <c r="B18" s="6">
        <f>IFERROR(INDEX('02_現状固定費'!$B:$B, MATCH(A18, '02_現状固定費'!$A:$A, 0)), "")</f>
        <v>0</v>
      </c>
      <c r="C18" s="6">
        <f>IFERROR(INDEX('02_現状固定費'!$C:$C, MATCH(A18, '02_現状固定費'!$A:$A, 0)), "")</f>
        <v>0</v>
      </c>
      <c r="D18" s="6"/>
      <c r="E18" s="6"/>
      <c r="F18" s="8"/>
      <c r="G18" s="6"/>
      <c r="H18" s="6"/>
      <c r="I18" s="9"/>
      <c r="J18" s="9"/>
      <c r="K18" s="9"/>
      <c r="L18" s="9">
        <f>IF(AND(I18&gt;0,J18&gt;0,K18&gt;0), (I18*J18*K18)/10, "")</f>
        <v>0</v>
      </c>
      <c r="M18" s="10">
        <f>IFERROR(INDEX('03_候補プラン比較'!$O$4:$O$23, MATCH(A18, '03_候補プラン比較'!$A$4:$A$23, 0)), "")</f>
        <v>0</v>
      </c>
      <c r="N18" s="7"/>
      <c r="O18" s="6"/>
      <c r="P18" s="6"/>
    </row>
    <row r="19" spans="1:16">
      <c r="A19" s="6"/>
      <c r="B19" s="6">
        <f>IFERROR(INDEX('02_現状固定費'!$B:$B, MATCH(A19, '02_現状固定費'!$A:$A, 0)), "")</f>
        <v>0</v>
      </c>
      <c r="C19" s="6">
        <f>IFERROR(INDEX('02_現状固定費'!$C:$C, MATCH(A19, '02_現状固定費'!$A:$A, 0)), "")</f>
        <v>0</v>
      </c>
      <c r="D19" s="6"/>
      <c r="E19" s="6"/>
      <c r="F19" s="8"/>
      <c r="G19" s="6"/>
      <c r="H19" s="6"/>
      <c r="I19" s="9"/>
      <c r="J19" s="9"/>
      <c r="K19" s="9"/>
      <c r="L19" s="9">
        <f>IF(AND(I19&gt;0,J19&gt;0,K19&gt;0), (I19*J19*K19)/10, "")</f>
        <v>0</v>
      </c>
      <c r="M19" s="10">
        <f>IFERROR(INDEX('03_候補プラン比較'!$O$4:$O$23, MATCH(A19, '03_候補プラン比較'!$A$4:$A$23, 0)), "")</f>
        <v>0</v>
      </c>
      <c r="N19" s="7"/>
      <c r="O19" s="6"/>
      <c r="P19" s="6"/>
    </row>
    <row r="20" spans="1:16">
      <c r="A20" s="6"/>
      <c r="B20" s="6">
        <f>IFERROR(INDEX('02_現状固定費'!$B:$B, MATCH(A20, '02_現状固定費'!$A:$A, 0)), "")</f>
        <v>0</v>
      </c>
      <c r="C20" s="6">
        <f>IFERROR(INDEX('02_現状固定費'!$C:$C, MATCH(A20, '02_現状固定費'!$A:$A, 0)), "")</f>
        <v>0</v>
      </c>
      <c r="D20" s="6"/>
      <c r="E20" s="6"/>
      <c r="F20" s="8"/>
      <c r="G20" s="6"/>
      <c r="H20" s="6"/>
      <c r="I20" s="9"/>
      <c r="J20" s="9"/>
      <c r="K20" s="9"/>
      <c r="L20" s="9">
        <f>IF(AND(I20&gt;0,J20&gt;0,K20&gt;0), (I20*J20*K20)/10, "")</f>
        <v>0</v>
      </c>
      <c r="M20" s="10">
        <f>IFERROR(INDEX('03_候補プラン比較'!$O$4:$O$23, MATCH(A20, '03_候補プラン比較'!$A$4:$A$23, 0)), "")</f>
        <v>0</v>
      </c>
      <c r="N20" s="7"/>
      <c r="O20" s="6"/>
      <c r="P20" s="6"/>
    </row>
    <row r="21" spans="1:16">
      <c r="A21" s="6"/>
      <c r="B21" s="6">
        <f>IFERROR(INDEX('02_現状固定費'!$B:$B, MATCH(A21, '02_現状固定費'!$A:$A, 0)), "")</f>
        <v>0</v>
      </c>
      <c r="C21" s="6">
        <f>IFERROR(INDEX('02_現状固定費'!$C:$C, MATCH(A21, '02_現状固定費'!$A:$A, 0)), "")</f>
        <v>0</v>
      </c>
      <c r="D21" s="6"/>
      <c r="E21" s="6"/>
      <c r="F21" s="8"/>
      <c r="G21" s="6"/>
      <c r="H21" s="6"/>
      <c r="I21" s="9"/>
      <c r="J21" s="9"/>
      <c r="K21" s="9"/>
      <c r="L21" s="9">
        <f>IF(AND(I21&gt;0,J21&gt;0,K21&gt;0), (I21*J21*K21)/10, "")</f>
        <v>0</v>
      </c>
      <c r="M21" s="10">
        <f>IFERROR(INDEX('03_候補プラン比較'!$O$4:$O$23, MATCH(A21, '03_候補プラン比較'!$A$4:$A$23, 0)), "")</f>
        <v>0</v>
      </c>
      <c r="N21" s="7"/>
      <c r="O21" s="6"/>
      <c r="P21" s="6"/>
    </row>
    <row r="22" spans="1:16">
      <c r="A22" s="6"/>
      <c r="B22" s="6">
        <f>IFERROR(INDEX('02_現状固定費'!$B:$B, MATCH(A22, '02_現状固定費'!$A:$A, 0)), "")</f>
        <v>0</v>
      </c>
      <c r="C22" s="6">
        <f>IFERROR(INDEX('02_現状固定費'!$C:$C, MATCH(A22, '02_現状固定費'!$A:$A, 0)), "")</f>
        <v>0</v>
      </c>
      <c r="D22" s="6"/>
      <c r="E22" s="6"/>
      <c r="F22" s="8"/>
      <c r="G22" s="6"/>
      <c r="H22" s="6"/>
      <c r="I22" s="9"/>
      <c r="J22" s="9"/>
      <c r="K22" s="9"/>
      <c r="L22" s="9">
        <f>IF(AND(I22&gt;0,J22&gt;0,K22&gt;0), (I22*J22*K22)/10, "")</f>
        <v>0</v>
      </c>
      <c r="M22" s="10">
        <f>IFERROR(INDEX('03_候補プラン比較'!$O$4:$O$23, MATCH(A22, '03_候補プラン比較'!$A$4:$A$23, 0)), "")</f>
        <v>0</v>
      </c>
      <c r="N22" s="7"/>
      <c r="O22" s="6"/>
      <c r="P22" s="6"/>
    </row>
    <row r="23" spans="1:16">
      <c r="A23" s="6"/>
      <c r="B23" s="6">
        <f>IFERROR(INDEX('02_現状固定費'!$B:$B, MATCH(A23, '02_現状固定費'!$A:$A, 0)), "")</f>
        <v>0</v>
      </c>
      <c r="C23" s="6">
        <f>IFERROR(INDEX('02_現状固定費'!$C:$C, MATCH(A23, '02_現状固定費'!$A:$A, 0)), "")</f>
        <v>0</v>
      </c>
      <c r="D23" s="6"/>
      <c r="E23" s="6"/>
      <c r="F23" s="8"/>
      <c r="G23" s="6"/>
      <c r="H23" s="6"/>
      <c r="I23" s="9"/>
      <c r="J23" s="9"/>
      <c r="K23" s="9"/>
      <c r="L23" s="9">
        <f>IF(AND(I23&gt;0,J23&gt;0,K23&gt;0), (I23*J23*K23)/10, "")</f>
        <v>0</v>
      </c>
      <c r="M23" s="10">
        <f>IFERROR(INDEX('03_候補プラン比較'!$O$4:$O$23, MATCH(A23, '03_候補プラン比較'!$A$4:$A$23, 0)), "")</f>
        <v>0</v>
      </c>
      <c r="N23" s="7"/>
      <c r="O23" s="6"/>
      <c r="P23" s="6"/>
    </row>
    <row r="24" spans="1:16">
      <c r="A24" s="6"/>
      <c r="B24" s="6">
        <f>IFERROR(INDEX('02_現状固定費'!$B:$B, MATCH(A24, '02_現状固定費'!$A:$A, 0)), "")</f>
        <v>0</v>
      </c>
      <c r="C24" s="6">
        <f>IFERROR(INDEX('02_現状固定費'!$C:$C, MATCH(A24, '02_現状固定費'!$A:$A, 0)), "")</f>
        <v>0</v>
      </c>
      <c r="D24" s="6"/>
      <c r="E24" s="6"/>
      <c r="F24" s="8"/>
      <c r="G24" s="6"/>
      <c r="H24" s="6"/>
      <c r="I24" s="9"/>
      <c r="J24" s="9"/>
      <c r="K24" s="9"/>
      <c r="L24" s="9">
        <f>IF(AND(I24&gt;0,J24&gt;0,K24&gt;0), (I24*J24*K24)/10, "")</f>
        <v>0</v>
      </c>
      <c r="M24" s="10">
        <f>IFERROR(INDEX('03_候補プラン比較'!$O$4:$O$23, MATCH(A24, '03_候補プラン比較'!$A$4:$A$23, 0)), "")</f>
        <v>0</v>
      </c>
      <c r="N24" s="7"/>
      <c r="O24" s="6"/>
      <c r="P24" s="6"/>
    </row>
    <row r="25" spans="1:16">
      <c r="A25" s="6"/>
      <c r="B25" s="6">
        <f>IFERROR(INDEX('02_現状固定費'!$B:$B, MATCH(A25, '02_現状固定費'!$A:$A, 0)), "")</f>
        <v>0</v>
      </c>
      <c r="C25" s="6">
        <f>IFERROR(INDEX('02_現状固定費'!$C:$C, MATCH(A25, '02_現状固定費'!$A:$A, 0)), "")</f>
        <v>0</v>
      </c>
      <c r="D25" s="6"/>
      <c r="E25" s="6"/>
      <c r="F25" s="8"/>
      <c r="G25" s="6"/>
      <c r="H25" s="6"/>
      <c r="I25" s="9"/>
      <c r="J25" s="9"/>
      <c r="K25" s="9"/>
      <c r="L25" s="9">
        <f>IF(AND(I25&gt;0,J25&gt;0,K25&gt;0), (I25*J25*K25)/10, "")</f>
        <v>0</v>
      </c>
      <c r="M25" s="10">
        <f>IFERROR(INDEX('03_候補プラン比較'!$O$4:$O$23, MATCH(A25, '03_候補プラン比較'!$A$4:$A$23, 0)), "")</f>
        <v>0</v>
      </c>
      <c r="N25" s="7"/>
      <c r="O25" s="6"/>
      <c r="P25" s="6"/>
    </row>
    <row r="26" spans="1:16">
      <c r="A26" s="6"/>
      <c r="B26" s="6">
        <f>IFERROR(INDEX('02_現状固定費'!$B:$B, MATCH(A26, '02_現状固定費'!$A:$A, 0)), "")</f>
        <v>0</v>
      </c>
      <c r="C26" s="6">
        <f>IFERROR(INDEX('02_現状固定費'!$C:$C, MATCH(A26, '02_現状固定費'!$A:$A, 0)), "")</f>
        <v>0</v>
      </c>
      <c r="D26" s="6"/>
      <c r="E26" s="6"/>
      <c r="F26" s="8"/>
      <c r="G26" s="6"/>
      <c r="H26" s="6"/>
      <c r="I26" s="9"/>
      <c r="J26" s="9"/>
      <c r="K26" s="9"/>
      <c r="L26" s="9">
        <f>IF(AND(I26&gt;0,J26&gt;0,K26&gt;0), (I26*J26*K26)/10, "")</f>
        <v>0</v>
      </c>
      <c r="M26" s="10">
        <f>IFERROR(INDEX('03_候補プラン比較'!$O$4:$O$23, MATCH(A26, '03_候補プラン比較'!$A$4:$A$23, 0)), "")</f>
        <v>0</v>
      </c>
      <c r="N26" s="7"/>
      <c r="O26" s="6"/>
      <c r="P26" s="6"/>
    </row>
    <row r="27" spans="1:16">
      <c r="A27" s="6"/>
      <c r="B27" s="6">
        <f>IFERROR(INDEX('02_現状固定費'!$B:$B, MATCH(A27, '02_現状固定費'!$A:$A, 0)), "")</f>
        <v>0</v>
      </c>
      <c r="C27" s="6">
        <f>IFERROR(INDEX('02_現状固定費'!$C:$C, MATCH(A27, '02_現状固定費'!$A:$A, 0)), "")</f>
        <v>0</v>
      </c>
      <c r="D27" s="6"/>
      <c r="E27" s="6"/>
      <c r="F27" s="8"/>
      <c r="G27" s="6"/>
      <c r="H27" s="6"/>
      <c r="I27" s="9"/>
      <c r="J27" s="9"/>
      <c r="K27" s="9"/>
      <c r="L27" s="9">
        <f>IF(AND(I27&gt;0,J27&gt;0,K27&gt;0), (I27*J27*K27)/10, "")</f>
        <v>0</v>
      </c>
      <c r="M27" s="10">
        <f>IFERROR(INDEX('03_候補プラン比較'!$O$4:$O$23, MATCH(A27, '03_候補プラン比較'!$A$4:$A$23, 0)), "")</f>
        <v>0</v>
      </c>
      <c r="N27" s="7"/>
      <c r="O27" s="6"/>
      <c r="P27" s="6"/>
    </row>
    <row r="28" spans="1:16">
      <c r="A28" s="6"/>
      <c r="B28" s="6">
        <f>IFERROR(INDEX('02_現状固定費'!$B:$B, MATCH(A28, '02_現状固定費'!$A:$A, 0)), "")</f>
        <v>0</v>
      </c>
      <c r="C28" s="6">
        <f>IFERROR(INDEX('02_現状固定費'!$C:$C, MATCH(A28, '02_現状固定費'!$A:$A, 0)), "")</f>
        <v>0</v>
      </c>
      <c r="D28" s="6"/>
      <c r="E28" s="6"/>
      <c r="F28" s="8"/>
      <c r="G28" s="6"/>
      <c r="H28" s="6"/>
      <c r="I28" s="9"/>
      <c r="J28" s="9"/>
      <c r="K28" s="9"/>
      <c r="L28" s="9">
        <f>IF(AND(I28&gt;0,J28&gt;0,K28&gt;0), (I28*J28*K28)/10, "")</f>
        <v>0</v>
      </c>
      <c r="M28" s="10">
        <f>IFERROR(INDEX('03_候補プラン比較'!$O$4:$O$23, MATCH(A28, '03_候補プラン比較'!$A$4:$A$23, 0)), "")</f>
        <v>0</v>
      </c>
      <c r="N28" s="7"/>
      <c r="O28" s="6"/>
      <c r="P28" s="6"/>
    </row>
    <row r="29" spans="1:16">
      <c r="A29" s="6"/>
      <c r="B29" s="6">
        <f>IFERROR(INDEX('02_現状固定費'!$B:$B, MATCH(A29, '02_現状固定費'!$A:$A, 0)), "")</f>
        <v>0</v>
      </c>
      <c r="C29" s="6">
        <f>IFERROR(INDEX('02_現状固定費'!$C:$C, MATCH(A29, '02_現状固定費'!$A:$A, 0)), "")</f>
        <v>0</v>
      </c>
      <c r="D29" s="6"/>
      <c r="E29" s="6"/>
      <c r="F29" s="8"/>
      <c r="G29" s="6"/>
      <c r="H29" s="6"/>
      <c r="I29" s="9"/>
      <c r="J29" s="9"/>
      <c r="K29" s="9"/>
      <c r="L29" s="9">
        <f>IF(AND(I29&gt;0,J29&gt;0,K29&gt;0), (I29*J29*K29)/10, "")</f>
        <v>0</v>
      </c>
      <c r="M29" s="10">
        <f>IFERROR(INDEX('03_候補プラン比較'!$O$4:$O$23, MATCH(A29, '03_候補プラン比較'!$A$4:$A$23, 0)), "")</f>
        <v>0</v>
      </c>
      <c r="N29" s="7"/>
      <c r="O29" s="6"/>
      <c r="P29" s="6"/>
    </row>
    <row r="30" spans="1:16">
      <c r="A30" s="6"/>
      <c r="B30" s="6">
        <f>IFERROR(INDEX('02_現状固定費'!$B:$B, MATCH(A30, '02_現状固定費'!$A:$A, 0)), "")</f>
        <v>0</v>
      </c>
      <c r="C30" s="6">
        <f>IFERROR(INDEX('02_現状固定費'!$C:$C, MATCH(A30, '02_現状固定費'!$A:$A, 0)), "")</f>
        <v>0</v>
      </c>
      <c r="D30" s="6"/>
      <c r="E30" s="6"/>
      <c r="F30" s="8"/>
      <c r="G30" s="6"/>
      <c r="H30" s="6"/>
      <c r="I30" s="9"/>
      <c r="J30" s="9"/>
      <c r="K30" s="9"/>
      <c r="L30" s="9">
        <f>IF(AND(I30&gt;0,J30&gt;0,K30&gt;0), (I30*J30*K30)/10, "")</f>
        <v>0</v>
      </c>
      <c r="M30" s="10">
        <f>IFERROR(INDEX('03_候補プラン比較'!$O$4:$O$23, MATCH(A30, '03_候補プラン比較'!$A$4:$A$23, 0)), "")</f>
        <v>0</v>
      </c>
      <c r="N30" s="7"/>
      <c r="O30" s="6"/>
      <c r="P30" s="6"/>
    </row>
    <row r="31" spans="1:16">
      <c r="A31" s="6"/>
      <c r="B31" s="6">
        <f>IFERROR(INDEX('02_現状固定費'!$B:$B, MATCH(A31, '02_現状固定費'!$A:$A, 0)), "")</f>
        <v>0</v>
      </c>
      <c r="C31" s="6">
        <f>IFERROR(INDEX('02_現状固定費'!$C:$C, MATCH(A31, '02_現状固定費'!$A:$A, 0)), "")</f>
        <v>0</v>
      </c>
      <c r="D31" s="6"/>
      <c r="E31" s="6"/>
      <c r="F31" s="8"/>
      <c r="G31" s="6"/>
      <c r="H31" s="6"/>
      <c r="I31" s="9"/>
      <c r="J31" s="9"/>
      <c r="K31" s="9"/>
      <c r="L31" s="9">
        <f>IF(AND(I31&gt;0,J31&gt;0,K31&gt;0), (I31*J31*K31)/10, "")</f>
        <v>0</v>
      </c>
      <c r="M31" s="10">
        <f>IFERROR(INDEX('03_候補プラン比較'!$O$4:$O$23, MATCH(A31, '03_候補プラン比較'!$A$4:$A$23, 0)), "")</f>
        <v>0</v>
      </c>
      <c r="N31" s="7"/>
      <c r="O31" s="6"/>
      <c r="P31" s="6"/>
    </row>
    <row r="32" spans="1:16">
      <c r="A32" s="6"/>
      <c r="B32" s="6">
        <f>IFERROR(INDEX('02_現状固定費'!$B:$B, MATCH(A32, '02_現状固定費'!$A:$A, 0)), "")</f>
        <v>0</v>
      </c>
      <c r="C32" s="6">
        <f>IFERROR(INDEX('02_現状固定費'!$C:$C, MATCH(A32, '02_現状固定費'!$A:$A, 0)), "")</f>
        <v>0</v>
      </c>
      <c r="D32" s="6"/>
      <c r="E32" s="6"/>
      <c r="F32" s="8"/>
      <c r="G32" s="6"/>
      <c r="H32" s="6"/>
      <c r="I32" s="9"/>
      <c r="J32" s="9"/>
      <c r="K32" s="9"/>
      <c r="L32" s="9">
        <f>IF(AND(I32&gt;0,J32&gt;0,K32&gt;0), (I32*J32*K32)/10, "")</f>
        <v>0</v>
      </c>
      <c r="M32" s="10">
        <f>IFERROR(INDEX('03_候補プラン比較'!$O$4:$O$23, MATCH(A32, '03_候補プラン比較'!$A$4:$A$23, 0)), "")</f>
        <v>0</v>
      </c>
      <c r="N32" s="7"/>
      <c r="O32" s="6"/>
      <c r="P32" s="6"/>
    </row>
    <row r="33" spans="1:16">
      <c r="A33" s="6"/>
      <c r="B33" s="6">
        <f>IFERROR(INDEX('02_現状固定費'!$B:$B, MATCH(A33, '02_現状固定費'!$A:$A, 0)), "")</f>
        <v>0</v>
      </c>
      <c r="C33" s="6">
        <f>IFERROR(INDEX('02_現状固定費'!$C:$C, MATCH(A33, '02_現状固定費'!$A:$A, 0)), "")</f>
        <v>0</v>
      </c>
      <c r="D33" s="6"/>
      <c r="E33" s="6"/>
      <c r="F33" s="8"/>
      <c r="G33" s="6"/>
      <c r="H33" s="6"/>
      <c r="I33" s="9"/>
      <c r="J33" s="9"/>
      <c r="K33" s="9"/>
      <c r="L33" s="9">
        <f>IF(AND(I33&gt;0,J33&gt;0,K33&gt;0), (I33*J33*K33)/10, "")</f>
        <v>0</v>
      </c>
      <c r="M33" s="10">
        <f>IFERROR(INDEX('03_候補プラン比較'!$O$4:$O$23, MATCH(A33, '03_候補プラン比較'!$A$4:$A$23, 0)), "")</f>
        <v>0</v>
      </c>
      <c r="N33" s="7"/>
      <c r="O33" s="6"/>
      <c r="P33" s="6"/>
    </row>
  </sheetData>
  <dataValidations count="90">
    <dataValidation type="whole" operator="greaterThanOrEqual" allowBlank="1" showInputMessage="1" showErrorMessage="1" sqref="A4">
      <formula1>1</formula1>
    </dataValidation>
    <dataValidation type="list" allowBlank="1" showInputMessage="1" showErrorMessage="1" sqref="G4">
      <formula1>ステータス</formula1>
    </dataValidation>
    <dataValidation type="list" allowBlank="1" showInputMessage="1" showErrorMessage="1" sqref="H4">
      <formula1>重要度3</formula1>
    </dataValidation>
    <dataValidation type="whole" operator="greaterThanOrEqual" allowBlank="1" showInputMessage="1" showErrorMessage="1" sqref="A5">
      <formula1>1</formula1>
    </dataValidation>
    <dataValidation type="list" allowBlank="1" showInputMessage="1" showErrorMessage="1" sqref="G5">
      <formula1>ステータス</formula1>
    </dataValidation>
    <dataValidation type="list" allowBlank="1" showInputMessage="1" showErrorMessage="1" sqref="H5">
      <formula1>重要度3</formula1>
    </dataValidation>
    <dataValidation type="whole" operator="greaterThanOrEqual" allowBlank="1" showInputMessage="1" showErrorMessage="1" sqref="A6">
      <formula1>1</formula1>
    </dataValidation>
    <dataValidation type="list" allowBlank="1" showInputMessage="1" showErrorMessage="1" sqref="G6">
      <formula1>ステータス</formula1>
    </dataValidation>
    <dataValidation type="list" allowBlank="1" showInputMessage="1" showErrorMessage="1" sqref="H6">
      <formula1>重要度3</formula1>
    </dataValidation>
    <dataValidation type="whole" operator="greaterThanOrEqual" allowBlank="1" showInputMessage="1" showErrorMessage="1" sqref="A7">
      <formula1>1</formula1>
    </dataValidation>
    <dataValidation type="list" allowBlank="1" showInputMessage="1" showErrorMessage="1" sqref="G7">
      <formula1>ステータス</formula1>
    </dataValidation>
    <dataValidation type="list" allowBlank="1" showInputMessage="1" showErrorMessage="1" sqref="H7">
      <formula1>重要度3</formula1>
    </dataValidation>
    <dataValidation type="whole" operator="greaterThanOrEqual" allowBlank="1" showInputMessage="1" showErrorMessage="1" sqref="A8">
      <formula1>1</formula1>
    </dataValidation>
    <dataValidation type="list" allowBlank="1" showInputMessage="1" showErrorMessage="1" sqref="G8">
      <formula1>ステータス</formula1>
    </dataValidation>
    <dataValidation type="list" allowBlank="1" showInputMessage="1" showErrorMessage="1" sqref="H8">
      <formula1>重要度3</formula1>
    </dataValidation>
    <dataValidation type="whole" operator="greaterThanOrEqual" allowBlank="1" showInputMessage="1" showErrorMessage="1" sqref="A9">
      <formula1>1</formula1>
    </dataValidation>
    <dataValidation type="list" allowBlank="1" showInputMessage="1" showErrorMessage="1" sqref="G9">
      <formula1>ステータス</formula1>
    </dataValidation>
    <dataValidation type="list" allowBlank="1" showInputMessage="1" showErrorMessage="1" sqref="H9">
      <formula1>重要度3</formula1>
    </dataValidation>
    <dataValidation type="whole" operator="greaterThanOrEqual" allowBlank="1" showInputMessage="1" showErrorMessage="1" sqref="A10">
      <formula1>1</formula1>
    </dataValidation>
    <dataValidation type="list" allowBlank="1" showInputMessage="1" showErrorMessage="1" sqref="G10">
      <formula1>ステータス</formula1>
    </dataValidation>
    <dataValidation type="list" allowBlank="1" showInputMessage="1" showErrorMessage="1" sqref="H10">
      <formula1>重要度3</formula1>
    </dataValidation>
    <dataValidation type="whole" operator="greaterThanOrEqual" allowBlank="1" showInputMessage="1" showErrorMessage="1" sqref="A11">
      <formula1>1</formula1>
    </dataValidation>
    <dataValidation type="list" allowBlank="1" showInputMessage="1" showErrorMessage="1" sqref="G11">
      <formula1>ステータス</formula1>
    </dataValidation>
    <dataValidation type="list" allowBlank="1" showInputMessage="1" showErrorMessage="1" sqref="H11">
      <formula1>重要度3</formula1>
    </dataValidation>
    <dataValidation type="whole" operator="greaterThanOrEqual" allowBlank="1" showInputMessage="1" showErrorMessage="1" sqref="A12">
      <formula1>1</formula1>
    </dataValidation>
    <dataValidation type="list" allowBlank="1" showInputMessage="1" showErrorMessage="1" sqref="G12">
      <formula1>ステータス</formula1>
    </dataValidation>
    <dataValidation type="list" allowBlank="1" showInputMessage="1" showErrorMessage="1" sqref="H12">
      <formula1>重要度3</formula1>
    </dataValidation>
    <dataValidation type="whole" operator="greaterThanOrEqual" allowBlank="1" showInputMessage="1" showErrorMessage="1" sqref="A13">
      <formula1>1</formula1>
    </dataValidation>
    <dataValidation type="list" allowBlank="1" showInputMessage="1" showErrorMessage="1" sqref="G13">
      <formula1>ステータス</formula1>
    </dataValidation>
    <dataValidation type="list" allowBlank="1" showInputMessage="1" showErrorMessage="1" sqref="H13">
      <formula1>重要度3</formula1>
    </dataValidation>
    <dataValidation type="whole" operator="greaterThanOrEqual" allowBlank="1" showInputMessage="1" showErrorMessage="1" sqref="A14">
      <formula1>1</formula1>
    </dataValidation>
    <dataValidation type="list" allowBlank="1" showInputMessage="1" showErrorMessage="1" sqref="G14">
      <formula1>ステータス</formula1>
    </dataValidation>
    <dataValidation type="list" allowBlank="1" showInputMessage="1" showErrorMessage="1" sqref="H14">
      <formula1>重要度3</formula1>
    </dataValidation>
    <dataValidation type="whole" operator="greaterThanOrEqual" allowBlank="1" showInputMessage="1" showErrorMessage="1" sqref="A15">
      <formula1>1</formula1>
    </dataValidation>
    <dataValidation type="list" allowBlank="1" showInputMessage="1" showErrorMessage="1" sqref="G15">
      <formula1>ステータス</formula1>
    </dataValidation>
    <dataValidation type="list" allowBlank="1" showInputMessage="1" showErrorMessage="1" sqref="H15">
      <formula1>重要度3</formula1>
    </dataValidation>
    <dataValidation type="whole" operator="greaterThanOrEqual" allowBlank="1" showInputMessage="1" showErrorMessage="1" sqref="A16">
      <formula1>1</formula1>
    </dataValidation>
    <dataValidation type="list" allowBlank="1" showInputMessage="1" showErrorMessage="1" sqref="G16">
      <formula1>ステータス</formula1>
    </dataValidation>
    <dataValidation type="list" allowBlank="1" showInputMessage="1" showErrorMessage="1" sqref="H16">
      <formula1>重要度3</formula1>
    </dataValidation>
    <dataValidation type="whole" operator="greaterThanOrEqual" allowBlank="1" showInputMessage="1" showErrorMessage="1" sqref="A17">
      <formula1>1</formula1>
    </dataValidation>
    <dataValidation type="list" allowBlank="1" showInputMessage="1" showErrorMessage="1" sqref="G17">
      <formula1>ステータス</formula1>
    </dataValidation>
    <dataValidation type="list" allowBlank="1" showInputMessage="1" showErrorMessage="1" sqref="H17">
      <formula1>重要度3</formula1>
    </dataValidation>
    <dataValidation type="whole" operator="greaterThanOrEqual" allowBlank="1" showInputMessage="1" showErrorMessage="1" sqref="A18">
      <formula1>1</formula1>
    </dataValidation>
    <dataValidation type="list" allowBlank="1" showInputMessage="1" showErrorMessage="1" sqref="G18">
      <formula1>ステータス</formula1>
    </dataValidation>
    <dataValidation type="list" allowBlank="1" showInputMessage="1" showErrorMessage="1" sqref="H18">
      <formula1>重要度3</formula1>
    </dataValidation>
    <dataValidation type="whole" operator="greaterThanOrEqual" allowBlank="1" showInputMessage="1" showErrorMessage="1" sqref="A19">
      <formula1>1</formula1>
    </dataValidation>
    <dataValidation type="list" allowBlank="1" showInputMessage="1" showErrorMessage="1" sqref="G19">
      <formula1>ステータス</formula1>
    </dataValidation>
    <dataValidation type="list" allowBlank="1" showInputMessage="1" showErrorMessage="1" sqref="H19">
      <formula1>重要度3</formula1>
    </dataValidation>
    <dataValidation type="whole" operator="greaterThanOrEqual" allowBlank="1" showInputMessage="1" showErrorMessage="1" sqref="A20">
      <formula1>1</formula1>
    </dataValidation>
    <dataValidation type="list" allowBlank="1" showInputMessage="1" showErrorMessage="1" sqref="G20">
      <formula1>ステータス</formula1>
    </dataValidation>
    <dataValidation type="list" allowBlank="1" showInputMessage="1" showErrorMessage="1" sqref="H20">
      <formula1>重要度3</formula1>
    </dataValidation>
    <dataValidation type="whole" operator="greaterThanOrEqual" allowBlank="1" showInputMessage="1" showErrorMessage="1" sqref="A21">
      <formula1>1</formula1>
    </dataValidation>
    <dataValidation type="list" allowBlank="1" showInputMessage="1" showErrorMessage="1" sqref="G21">
      <formula1>ステータス</formula1>
    </dataValidation>
    <dataValidation type="list" allowBlank="1" showInputMessage="1" showErrorMessage="1" sqref="H21">
      <formula1>重要度3</formula1>
    </dataValidation>
    <dataValidation type="whole" operator="greaterThanOrEqual" allowBlank="1" showInputMessage="1" showErrorMessage="1" sqref="A22">
      <formula1>1</formula1>
    </dataValidation>
    <dataValidation type="list" allowBlank="1" showInputMessage="1" showErrorMessage="1" sqref="G22">
      <formula1>ステータス</formula1>
    </dataValidation>
    <dataValidation type="list" allowBlank="1" showInputMessage="1" showErrorMessage="1" sqref="H22">
      <formula1>重要度3</formula1>
    </dataValidation>
    <dataValidation type="whole" operator="greaterThanOrEqual" allowBlank="1" showInputMessage="1" showErrorMessage="1" sqref="A23">
      <formula1>1</formula1>
    </dataValidation>
    <dataValidation type="list" allowBlank="1" showInputMessage="1" showErrorMessage="1" sqref="G23">
      <formula1>ステータス</formula1>
    </dataValidation>
    <dataValidation type="list" allowBlank="1" showInputMessage="1" showErrorMessage="1" sqref="H23">
      <formula1>重要度3</formula1>
    </dataValidation>
    <dataValidation type="whole" operator="greaterThanOrEqual" allowBlank="1" showInputMessage="1" showErrorMessage="1" sqref="A24">
      <formula1>1</formula1>
    </dataValidation>
    <dataValidation type="list" allowBlank="1" showInputMessage="1" showErrorMessage="1" sqref="G24">
      <formula1>ステータス</formula1>
    </dataValidation>
    <dataValidation type="list" allowBlank="1" showInputMessage="1" showErrorMessage="1" sqref="H24">
      <formula1>重要度3</formula1>
    </dataValidation>
    <dataValidation type="whole" operator="greaterThanOrEqual" allowBlank="1" showInputMessage="1" showErrorMessage="1" sqref="A25">
      <formula1>1</formula1>
    </dataValidation>
    <dataValidation type="list" allowBlank="1" showInputMessage="1" showErrorMessage="1" sqref="G25">
      <formula1>ステータス</formula1>
    </dataValidation>
    <dataValidation type="list" allowBlank="1" showInputMessage="1" showErrorMessage="1" sqref="H25">
      <formula1>重要度3</formula1>
    </dataValidation>
    <dataValidation type="whole" operator="greaterThanOrEqual" allowBlank="1" showInputMessage="1" showErrorMessage="1" sqref="A26">
      <formula1>1</formula1>
    </dataValidation>
    <dataValidation type="list" allowBlank="1" showInputMessage="1" showErrorMessage="1" sqref="G26">
      <formula1>ステータス</formula1>
    </dataValidation>
    <dataValidation type="list" allowBlank="1" showInputMessage="1" showErrorMessage="1" sqref="H26">
      <formula1>重要度3</formula1>
    </dataValidation>
    <dataValidation type="whole" operator="greaterThanOrEqual" allowBlank="1" showInputMessage="1" showErrorMessage="1" sqref="A27">
      <formula1>1</formula1>
    </dataValidation>
    <dataValidation type="list" allowBlank="1" showInputMessage="1" showErrorMessage="1" sqref="G27">
      <formula1>ステータス</formula1>
    </dataValidation>
    <dataValidation type="list" allowBlank="1" showInputMessage="1" showErrorMessage="1" sqref="H27">
      <formula1>重要度3</formula1>
    </dataValidation>
    <dataValidation type="whole" operator="greaterThanOrEqual" allowBlank="1" showInputMessage="1" showErrorMessage="1" sqref="A28">
      <formula1>1</formula1>
    </dataValidation>
    <dataValidation type="list" allowBlank="1" showInputMessage="1" showErrorMessage="1" sqref="G28">
      <formula1>ステータス</formula1>
    </dataValidation>
    <dataValidation type="list" allowBlank="1" showInputMessage="1" showErrorMessage="1" sqref="H28">
      <formula1>重要度3</formula1>
    </dataValidation>
    <dataValidation type="whole" operator="greaterThanOrEqual" allowBlank="1" showInputMessage="1" showErrorMessage="1" sqref="A29">
      <formula1>1</formula1>
    </dataValidation>
    <dataValidation type="list" allowBlank="1" showInputMessage="1" showErrorMessage="1" sqref="G29">
      <formula1>ステータス</formula1>
    </dataValidation>
    <dataValidation type="list" allowBlank="1" showInputMessage="1" showErrorMessage="1" sqref="H29">
      <formula1>重要度3</formula1>
    </dataValidation>
    <dataValidation type="whole" operator="greaterThanOrEqual" allowBlank="1" showInputMessage="1" showErrorMessage="1" sqref="A30">
      <formula1>1</formula1>
    </dataValidation>
    <dataValidation type="list" allowBlank="1" showInputMessage="1" showErrorMessage="1" sqref="G30">
      <formula1>ステータス</formula1>
    </dataValidation>
    <dataValidation type="list" allowBlank="1" showInputMessage="1" showErrorMessage="1" sqref="H30">
      <formula1>重要度3</formula1>
    </dataValidation>
    <dataValidation type="whole" operator="greaterThanOrEqual" allowBlank="1" showInputMessage="1" showErrorMessage="1" sqref="A31">
      <formula1>1</formula1>
    </dataValidation>
    <dataValidation type="list" allowBlank="1" showInputMessage="1" showErrorMessage="1" sqref="G31">
      <formula1>ステータス</formula1>
    </dataValidation>
    <dataValidation type="list" allowBlank="1" showInputMessage="1" showErrorMessage="1" sqref="H31">
      <formula1>重要度3</formula1>
    </dataValidation>
    <dataValidation type="whole" operator="greaterThanOrEqual" allowBlank="1" showInputMessage="1" showErrorMessage="1" sqref="A32">
      <formula1>1</formula1>
    </dataValidation>
    <dataValidation type="list" allowBlank="1" showInputMessage="1" showErrorMessage="1" sqref="G32">
      <formula1>ステータス</formula1>
    </dataValidation>
    <dataValidation type="list" allowBlank="1" showInputMessage="1" showErrorMessage="1" sqref="H32">
      <formula1>重要度3</formula1>
    </dataValidation>
    <dataValidation type="whole" operator="greaterThanOrEqual" allowBlank="1" showInputMessage="1" showErrorMessage="1" sqref="A33">
      <formula1>1</formula1>
    </dataValidation>
    <dataValidation type="list" allowBlank="1" showInputMessage="1" showErrorMessage="1" sqref="G33">
      <formula1>ステータス</formula1>
    </dataValidation>
    <dataValidation type="list" allowBlank="1" showInputMessage="1" showErrorMessage="1" sqref="H33">
      <formula1>重要度3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5"/>
  <sheetData>
    <row r="1" spans="1:2">
      <c r="A1" s="1" t="s">
        <v>108</v>
      </c>
    </row>
    <row r="3" spans="1:2">
      <c r="A3" s="4" t="s">
        <v>109</v>
      </c>
      <c r="B3" s="7">
        <f>SUM('02_現状固定費'!$G$4:$G$33)</f>
        <v>0</v>
      </c>
    </row>
    <row r="4" spans="1:2">
      <c r="A4" s="4" t="s">
        <v>110</v>
      </c>
      <c r="B4" s="10">
        <f>SUM('03_候補プラン比較'!$O$4:$O$23)</f>
        <v>0</v>
      </c>
    </row>
    <row r="5" spans="1:2">
      <c r="A5" s="4" t="s">
        <v>111</v>
      </c>
      <c r="B5" s="7">
        <f>B3-B4</f>
        <v>0</v>
      </c>
    </row>
    <row r="6" spans="1:2">
      <c r="A6" s="4" t="s">
        <v>112</v>
      </c>
      <c r="B6" s="10">
        <f>SUMIF('05_アクション管理'!$G$4:$G$33,"完了",'05_アクション管理'!$N$4:$N$33)</f>
        <v>0</v>
      </c>
    </row>
    <row r="8" spans="1:2">
      <c r="A8" s="2" t="s">
        <v>113</v>
      </c>
    </row>
    <row r="9" spans="1:2">
      <c r="A9" s="4" t="s">
        <v>114</v>
      </c>
      <c r="B9">
        <f>COUNTIFS('02_現状固定費'!$J$4:$J$33,"&gt;=0",'02_現状固定費'!$J$4:$J$33,"&lt;=30")</f>
        <v>0</v>
      </c>
    </row>
    <row r="10" spans="1:2">
      <c r="A10" s="4" t="s">
        <v>115</v>
      </c>
      <c r="B10">
        <f>COUNTIFS('02_現状固定費'!$J$4:$J$33,"&gt;=0",'02_現状固定費'!$J$4:$J$33,"&lt;=60")</f>
        <v>0</v>
      </c>
    </row>
    <row r="14" spans="1:2">
      <c r="A14" s="3" t="s">
        <v>116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_lists</vt:lpstr>
      <vt:lpstr>01_概要_使い方</vt:lpstr>
      <vt:lpstr>02_現状固定費</vt:lpstr>
      <vt:lpstr>03_候補プラン比較</vt:lpstr>
      <vt:lpstr>04_最適化シミュレーター</vt:lpstr>
      <vt:lpstr>05_アクション管理</vt:lpstr>
      <vt:lpstr>06_ダッシュボード</vt:lpstr>
      <vt:lpstr>YesNo</vt:lpstr>
      <vt:lpstr>カテゴリ</vt:lpstr>
      <vt:lpstr>サイクル</vt:lpstr>
      <vt:lpstr>ステータス</vt:lpstr>
      <vt:lpstr>支払方法</vt:lpstr>
      <vt:lpstr>決定</vt:lpstr>
      <vt:lpstr>重要度3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2025-08-12T01:52:07Z</dcterms:created>
  <dcterms:modified xsi:type="dcterms:W3CDTF">2025-08-12T01:52:07Z</dcterms:modified>
</cp:coreProperties>
</file>