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puts" sheetId="1" r:id="rId1"/>
    <sheet name="SideIncome" sheetId="2" r:id="rId2"/>
    <sheet name="Events" sheetId="3" r:id="rId3"/>
    <sheet name="TaxesInsurance" sheetId="4" r:id="rId4"/>
    <sheet name="Cashflow" sheetId="5" r:id="rId5"/>
    <sheet name="Summary" sheetId="6" r:id="rId6"/>
  </sheets>
  <definedNames>
    <definedName name="annual_expense_today">Inputs!$B$8</definedName>
    <definedName name="current_age">Inputs!$B$3</definedName>
    <definedName name="exp_return_nominal">Inputs!$B$9</definedName>
    <definedName name="horizon_age">Inputs!$B$5</definedName>
    <definedName name="inflation">Inputs!$B$10</definedName>
    <definedName name="retire_age">Inputs!$B$4</definedName>
    <definedName name="starting_portfolio">Inputs!$B$7</definedName>
    <definedName name="tax_ins_default">Inputs!$B$11</definedName>
    <definedName name="years_planned">Inputs!$B$15</definedName>
  </definedNames>
  <calcPr calcId="124519" fullCalcOnLoad="1"/>
</workbook>
</file>

<file path=xl/sharedStrings.xml><?xml version="1.0" encoding="utf-8"?>
<sst xmlns="http://schemas.openxmlformats.org/spreadsheetml/2006/main" count="94" uniqueCount="73">
  <si>
    <t>項目</t>
  </si>
  <si>
    <t>値</t>
  </si>
  <si>
    <t>メモ</t>
  </si>
  <si>
    <t>現在年齢</t>
  </si>
  <si>
    <t>退職開始年齢（計算開始年齢）</t>
  </si>
  <si>
    <t>計画終了年齢（例：90）</t>
  </si>
  <si>
    <t>開始時ポートフォリオ残高（円）</t>
  </si>
  <si>
    <t>現在の年間生活費（今日の価格・円）</t>
  </si>
  <si>
    <t>期待リターン（名目・年率）</t>
  </si>
  <si>
    <t>インフレ率（年率）</t>
  </si>
  <si>
    <t>税・社会保険（年間・名目・任意）</t>
  </si>
  <si>
    <t>シートの説明</t>
  </si>
  <si>
    <t>あなたの今の年齢</t>
  </si>
  <si>
    <t>退職/キャッシュフロー計算を開始する年齢（例：48歳）</t>
  </si>
  <si>
    <t>何歳まで資金寿命を見たいか（例：90歳）</t>
  </si>
  <si>
    <t>投資資産の合計額（NISA/iDeCo/特定口座の合算でOK）</t>
  </si>
  <si>
    <t>いまの生活費（家賃・食費・光熱通信・交通・保険・教育費など）</t>
  </si>
  <si>
    <t>名目の年平均リターン（例：0.04 = 4%）</t>
  </si>
  <si>
    <t>物価上昇の想定（例：0.02 = 2%）</t>
  </si>
  <si>
    <t>任意：国保・年金・住民税などの概算。未入力なら別シート金額 or 0 を使用。</t>
  </si>
  <si>
    <t>・まずはこのシートの「値」を上から埋めてください。
・年次のサイド収入や一時的な入出金は、それぞれのシートで設定します。</t>
  </si>
  <si>
    <t>キャッシュフロー設計：基本入力</t>
  </si>
  <si>
    <t>計画年数（年）</t>
  </si>
  <si>
    <t>※制度・税率は変わります。概算用のため最終判断は公的情報でご確認ください。</t>
  </si>
  <si>
    <t>年オフセット（0=退職初年）</t>
  </si>
  <si>
    <t>サイド収入（年・名目円）</t>
  </si>
  <si>
    <t>例：月10万円×12ヶ月</t>
  </si>
  <si>
    <t>同左</t>
  </si>
  <si>
    <t>例：案件縮小</t>
  </si>
  <si>
    <t>例：段階縮小</t>
  </si>
  <si>
    <t>例：最終年</t>
  </si>
  <si>
    <t>以降は0</t>
  </si>
  <si>
    <t>必要行だけ残す</t>
  </si>
  <si>
    <t>サイド収入（年次スケジュール）</t>
  </si>
  <si>
    <t>※金額は名目入力（自動インフレ調整なし）。不要行は削除可。</t>
  </si>
  <si>
    <t>イベント金額（+入金/-出金・名目円）</t>
  </si>
  <si>
    <t>内容例</t>
  </si>
  <si>
    <t>自宅リフォーム</t>
  </si>
  <si>
    <t>子の進学費用</t>
  </si>
  <si>
    <t>退職金の分割受取（入金）</t>
  </si>
  <si>
    <t>一時イベント（入出金）</t>
  </si>
  <si>
    <t>※支出はマイナス、収入はプラス。金額は名目で入力。</t>
  </si>
  <si>
    <t>税・社会保険（年・名目円）</t>
  </si>
  <si>
    <t>例：国保+年金+住民税の概算</t>
  </si>
  <si>
    <t>任意で調整</t>
  </si>
  <si>
    <t>税・社会保険（年次スケジュール）</t>
  </si>
  <si>
    <t>※未入力の年は Inputs!B11（税・社保の概算）×インフレで自動補完。</t>
  </si>
  <si>
    <t>年オフセット</t>
  </si>
  <si>
    <t>年齢</t>
  </si>
  <si>
    <t>期首ポートフォリオ</t>
  </si>
  <si>
    <t>想定リターン額</t>
  </si>
  <si>
    <t>生活費（年・名目）</t>
  </si>
  <si>
    <t>税・社保（年・名目）</t>
  </si>
  <si>
    <t>サイド収入（年・名目）</t>
  </si>
  <si>
    <t>イベント純額（+入金/-出金）</t>
  </si>
  <si>
    <t>当年キャッシュフロー（引出し）</t>
  </si>
  <si>
    <t>期末ポートフォリオ</t>
  </si>
  <si>
    <t>キャッシュフロー（自動計算）</t>
  </si>
  <si>
    <t>実質リターン（年率・近似）</t>
  </si>
  <si>
    <t>安全域の初期取り崩し額（実質ベース）</t>
  </si>
  <si>
    <t>安全域の初期取り崩し率（開始残高比）</t>
  </si>
  <si>
    <t>計画終了時の残高（目安）</t>
  </si>
  <si>
    <t>期間中の最小残高（目安）</t>
  </si>
  <si>
    <t>破綻年（初めて残高がマイナスになった年オフセット）</t>
  </si>
  <si>
    <t>判定（終了時残高がプラスか）</t>
  </si>
  <si>
    <t>＝計画終了年齢 − 退職開始年齢 + 1</t>
  </si>
  <si>
    <t>初期取り崩し額 ÷ 開始残高</t>
  </si>
  <si>
    <t>Cashflow!期末の計画年数行の値</t>
  </si>
  <si>
    <t>Cashflow!期末の最小値</t>
  </si>
  <si>
    <t>Cashflow!期末が初めて0未満になる年（なければ空白）</t>
  </si>
  <si>
    <t>TRUE/FALSE</t>
  </si>
  <si>
    <t>サマリーと指標</t>
  </si>
  <si>
    <t>※PMTは実質ベースの定額取り崩しの概算。投資収益は年平均・定率で仮置きしています。</t>
  </si>
</sst>
</file>

<file path=xl/styles.xml><?xml version="1.0" encoding="utf-8"?>
<styleSheet xmlns="http://schemas.openxmlformats.org/spreadsheetml/2006/main">
  <numFmts count="2">
    <numFmt numFmtId="164" formatCode="#,##0;[Red]-#,##0"/>
    <numFmt numFmtId="165" formatCode="0.0%"/>
  </numFmts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55555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4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/>
    <xf numFmtId="0" fontId="0" fillId="0" borderId="1" xfId="0" applyBorder="1"/>
    <xf numFmtId="0" fontId="3" fillId="0" borderId="0" xfId="0" applyFon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/>
  </sheetViews>
  <sheetFormatPr defaultRowHeight="15"/>
  <cols>
    <col min="1" max="1" width="34.7109375" customWidth="1"/>
    <col min="2" max="2" width="20.7109375" customWidth="1"/>
    <col min="3" max="3" width="70.7109375" customWidth="1"/>
  </cols>
  <sheetData>
    <row r="1" spans="1:3">
      <c r="A1" s="1" t="s">
        <v>21</v>
      </c>
    </row>
    <row r="2" spans="1:3">
      <c r="A2" s="2" t="s">
        <v>0</v>
      </c>
      <c r="B2" s="2" t="s">
        <v>1</v>
      </c>
      <c r="C2" s="2" t="s">
        <v>2</v>
      </c>
    </row>
    <row r="3" spans="1:3">
      <c r="A3" t="s">
        <v>3</v>
      </c>
      <c r="B3">
        <v>45</v>
      </c>
      <c r="C3" t="s">
        <v>12</v>
      </c>
    </row>
    <row r="4" spans="1:3">
      <c r="A4" t="s">
        <v>4</v>
      </c>
      <c r="B4">
        <v>48</v>
      </c>
      <c r="C4" t="s">
        <v>13</v>
      </c>
    </row>
    <row r="5" spans="1:3">
      <c r="A5" t="s">
        <v>5</v>
      </c>
      <c r="B5">
        <v>90</v>
      </c>
      <c r="C5" t="s">
        <v>14</v>
      </c>
    </row>
    <row r="7" spans="1:3">
      <c r="A7" t="s">
        <v>6</v>
      </c>
      <c r="B7">
        <v>30000000</v>
      </c>
      <c r="C7" t="s">
        <v>15</v>
      </c>
    </row>
    <row r="8" spans="1:3">
      <c r="A8" t="s">
        <v>7</v>
      </c>
      <c r="B8">
        <v>3600000</v>
      </c>
      <c r="C8" t="s">
        <v>16</v>
      </c>
    </row>
    <row r="9" spans="1:3">
      <c r="A9" t="s">
        <v>8</v>
      </c>
      <c r="B9">
        <v>0.04</v>
      </c>
      <c r="C9" t="s">
        <v>17</v>
      </c>
    </row>
    <row r="10" spans="1:3">
      <c r="A10" t="s">
        <v>9</v>
      </c>
      <c r="B10">
        <v>0.02</v>
      </c>
      <c r="C10" t="s">
        <v>18</v>
      </c>
    </row>
    <row r="11" spans="1:3">
      <c r="A11" t="s">
        <v>10</v>
      </c>
      <c r="C11" t="s">
        <v>19</v>
      </c>
    </row>
    <row r="13" spans="1:3">
      <c r="A13" t="s">
        <v>11</v>
      </c>
      <c r="C13" t="s">
        <v>20</v>
      </c>
    </row>
    <row r="15" spans="1:3">
      <c r="A15" s="3" t="s">
        <v>22</v>
      </c>
      <c r="B15" s="4">
        <f>IF(B3&gt;0, B5-B4+1, "")</f>
        <v>0</v>
      </c>
    </row>
    <row r="16" spans="1:3">
      <c r="A16" s="5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cols>
    <col min="1" max="2" width="28.7109375" customWidth="1"/>
    <col min="3" max="3" width="40.7109375" customWidth="1"/>
  </cols>
  <sheetData>
    <row r="1" spans="1:3">
      <c r="A1" s="1" t="s">
        <v>33</v>
      </c>
    </row>
    <row r="2" spans="1:3">
      <c r="A2" s="2" t="s">
        <v>24</v>
      </c>
      <c r="B2" s="2" t="s">
        <v>25</v>
      </c>
      <c r="C2" s="2" t="s">
        <v>2</v>
      </c>
    </row>
    <row r="3" spans="1:3">
      <c r="A3">
        <v>0</v>
      </c>
      <c r="B3">
        <v>1200000</v>
      </c>
      <c r="C3" t="s">
        <v>26</v>
      </c>
    </row>
    <row r="4" spans="1:3">
      <c r="A4">
        <v>1</v>
      </c>
      <c r="B4">
        <v>1200000</v>
      </c>
      <c r="C4" t="s">
        <v>27</v>
      </c>
    </row>
    <row r="5" spans="1:3">
      <c r="A5">
        <v>2</v>
      </c>
      <c r="B5">
        <v>1000000</v>
      </c>
      <c r="C5" t="s">
        <v>28</v>
      </c>
    </row>
    <row r="6" spans="1:3">
      <c r="A6">
        <v>3</v>
      </c>
      <c r="B6">
        <v>800000</v>
      </c>
      <c r="C6" t="s">
        <v>29</v>
      </c>
    </row>
    <row r="7" spans="1:3">
      <c r="A7">
        <v>4</v>
      </c>
      <c r="B7">
        <v>600000</v>
      </c>
      <c r="C7" t="s">
        <v>30</v>
      </c>
    </row>
    <row r="8" spans="1:3">
      <c r="A8">
        <v>5</v>
      </c>
      <c r="B8">
        <v>0</v>
      </c>
      <c r="C8" t="s">
        <v>31</v>
      </c>
    </row>
    <row r="9" spans="1:3">
      <c r="A9">
        <v>6</v>
      </c>
      <c r="B9">
        <v>0</v>
      </c>
      <c r="C9" t="s">
        <v>32</v>
      </c>
    </row>
    <row r="11" spans="1:3">
      <c r="A11" s="5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cols>
    <col min="1" max="3" width="30.7109375" customWidth="1"/>
  </cols>
  <sheetData>
    <row r="1" spans="1:3">
      <c r="A1" s="1" t="s">
        <v>40</v>
      </c>
    </row>
    <row r="2" spans="1:3">
      <c r="A2" s="2" t="s">
        <v>24</v>
      </c>
      <c r="B2" s="2" t="s">
        <v>35</v>
      </c>
      <c r="C2" s="2" t="s">
        <v>36</v>
      </c>
    </row>
    <row r="3" spans="1:3">
      <c r="A3">
        <v>1</v>
      </c>
      <c r="B3">
        <v>-1500000</v>
      </c>
      <c r="C3" t="s">
        <v>37</v>
      </c>
    </row>
    <row r="4" spans="1:3">
      <c r="A4">
        <v>3</v>
      </c>
      <c r="B4">
        <v>-2000000</v>
      </c>
      <c r="C4" t="s">
        <v>38</v>
      </c>
    </row>
    <row r="5" spans="1:3">
      <c r="A5">
        <v>5</v>
      </c>
      <c r="B5">
        <v>3000000</v>
      </c>
      <c r="C5" t="s">
        <v>39</v>
      </c>
    </row>
    <row r="11" spans="1:3">
      <c r="A11" s="5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cols>
    <col min="1" max="2" width="28.7109375" customWidth="1"/>
    <col min="3" max="3" width="40.7109375" customWidth="1"/>
  </cols>
  <sheetData>
    <row r="1" spans="1:3">
      <c r="A1" s="1" t="s">
        <v>45</v>
      </c>
    </row>
    <row r="2" spans="1:3">
      <c r="A2" s="2" t="s">
        <v>24</v>
      </c>
      <c r="B2" s="2" t="s">
        <v>42</v>
      </c>
      <c r="C2" s="2" t="s">
        <v>2</v>
      </c>
    </row>
    <row r="3" spans="1:3">
      <c r="A3">
        <v>0</v>
      </c>
      <c r="B3">
        <v>900000</v>
      </c>
      <c r="C3" t="s">
        <v>43</v>
      </c>
    </row>
    <row r="4" spans="1:3">
      <c r="A4">
        <v>1</v>
      </c>
      <c r="B4">
        <v>900000</v>
      </c>
      <c r="C4" t="s">
        <v>27</v>
      </c>
    </row>
    <row r="5" spans="1:3">
      <c r="A5">
        <v>2</v>
      </c>
      <c r="B5">
        <v>850000</v>
      </c>
      <c r="C5" t="s">
        <v>44</v>
      </c>
    </row>
    <row r="6" spans="1:3">
      <c r="A6">
        <v>3</v>
      </c>
      <c r="B6">
        <v>800000</v>
      </c>
      <c r="C6" t="s">
        <v>44</v>
      </c>
    </row>
    <row r="7" spans="1:3">
      <c r="A7">
        <v>4</v>
      </c>
      <c r="B7">
        <v>750000</v>
      </c>
      <c r="C7" t="s">
        <v>44</v>
      </c>
    </row>
    <row r="11" spans="1:3">
      <c r="A11" s="5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12.7109375" customWidth="1"/>
    <col min="2" max="2" width="10.7109375" customWidth="1"/>
    <col min="3" max="10" width="22.7109375" customWidth="1"/>
  </cols>
  <sheetData>
    <row r="1" spans="1:10">
      <c r="A1" s="1" t="s">
        <v>57</v>
      </c>
    </row>
    <row r="2" spans="1:10">
      <c r="A2" s="3" t="s">
        <v>47</v>
      </c>
      <c r="B2" s="3" t="s">
        <v>48</v>
      </c>
      <c r="C2" s="3" t="s">
        <v>49</v>
      </c>
      <c r="D2" s="3" t="s">
        <v>50</v>
      </c>
      <c r="E2" s="3" t="s">
        <v>51</v>
      </c>
      <c r="F2" s="3" t="s">
        <v>52</v>
      </c>
      <c r="G2" s="3" t="s">
        <v>53</v>
      </c>
      <c r="H2" s="3" t="s">
        <v>54</v>
      </c>
      <c r="I2" s="3" t="s">
        <v>55</v>
      </c>
      <c r="J2" s="3" t="s">
        <v>56</v>
      </c>
    </row>
    <row r="3" spans="1:10">
      <c r="A3">
        <v>0</v>
      </c>
      <c r="B3">
        <f>retire_age</f>
        <v>0</v>
      </c>
      <c r="C3" s="6">
        <f>starting_portfolio</f>
        <v>0</v>
      </c>
      <c r="D3" s="6">
        <f>C3*exp_return_nominal</f>
        <v>0</v>
      </c>
      <c r="E3" s="6">
        <f>annual_expense_today*POWER(1+inflation,A3)</f>
        <v>0</v>
      </c>
      <c r="F3" s="6">
        <f>IFERROR(SUMIF(TaxesInsurance!A:A,A3,TaxesInsurance!B:B), tax_ins_default*POWER(1+inflation,A3))</f>
        <v>0</v>
      </c>
      <c r="G3" s="6">
        <f>IFERROR(SUMIF(SideIncome!A:A,A3,SideIncome!B:B), 0)</f>
        <v>0</v>
      </c>
      <c r="H3" s="6">
        <f>IFERROR(SUMIF(Events!A:A,A3,Events!B:B), 0)</f>
        <v>0</v>
      </c>
      <c r="I3" s="6">
        <f>E3+F3-G3-H3</f>
        <v>0</v>
      </c>
      <c r="J3" s="6">
        <f>C3+D3-I3</f>
        <v>0</v>
      </c>
    </row>
    <row r="4" spans="1:10">
      <c r="A4">
        <v>1</v>
      </c>
      <c r="B4">
        <f>B3+1</f>
        <v>0</v>
      </c>
      <c r="C4">
        <f>J3</f>
        <v>0</v>
      </c>
      <c r="D4">
        <f>C4*exp_return_nominal</f>
        <v>0</v>
      </c>
      <c r="E4">
        <f>annual_expense_today*POWER(1+inflation,A4)</f>
        <v>0</v>
      </c>
      <c r="F4">
        <f>IFERROR(SUMIF(TaxesInsurance!A:A,A4,TaxesInsurance!B:B), tax_ins_default*POWER(1+inflation,A4))</f>
        <v>0</v>
      </c>
      <c r="G4">
        <f>IFERROR(SUMIF(SideIncome!A:A,A4,SideIncome!B:B), 0)</f>
        <v>0</v>
      </c>
      <c r="H4">
        <f>IFERROR(SUMIF(Events!A:A,A4,Events!B:B), 0)</f>
        <v>0</v>
      </c>
      <c r="I4">
        <f>E4+F4-G4-H4</f>
        <v>0</v>
      </c>
      <c r="J4">
        <f>C4+D4-I4</f>
        <v>0</v>
      </c>
    </row>
    <row r="5" spans="1:10">
      <c r="A5">
        <v>2</v>
      </c>
      <c r="B5">
        <f>B4+1</f>
        <v>0</v>
      </c>
      <c r="C5">
        <f>J4</f>
        <v>0</v>
      </c>
      <c r="D5">
        <f>C5*exp_return_nominal</f>
        <v>0</v>
      </c>
      <c r="E5">
        <f>annual_expense_today*POWER(1+inflation,A5)</f>
        <v>0</v>
      </c>
      <c r="F5">
        <f>IFERROR(SUMIF(TaxesInsurance!A:A,A5,TaxesInsurance!B:B), tax_ins_default*POWER(1+inflation,A5))</f>
        <v>0</v>
      </c>
      <c r="G5">
        <f>IFERROR(SUMIF(SideIncome!A:A,A5,SideIncome!B:B), 0)</f>
        <v>0</v>
      </c>
      <c r="H5">
        <f>IFERROR(SUMIF(Events!A:A,A5,Events!B:B), 0)</f>
        <v>0</v>
      </c>
      <c r="I5">
        <f>E5+F5-G5-H5</f>
        <v>0</v>
      </c>
      <c r="J5">
        <f>C5+D5-I5</f>
        <v>0</v>
      </c>
    </row>
    <row r="6" spans="1:10">
      <c r="A6">
        <v>3</v>
      </c>
      <c r="B6">
        <f>B5+1</f>
        <v>0</v>
      </c>
      <c r="C6">
        <f>J5</f>
        <v>0</v>
      </c>
      <c r="D6">
        <f>C6*exp_return_nominal</f>
        <v>0</v>
      </c>
      <c r="E6">
        <f>annual_expense_today*POWER(1+inflation,A6)</f>
        <v>0</v>
      </c>
      <c r="F6">
        <f>IFERROR(SUMIF(TaxesInsurance!A:A,A6,TaxesInsurance!B:B), tax_ins_default*POWER(1+inflation,A6))</f>
        <v>0</v>
      </c>
      <c r="G6">
        <f>IFERROR(SUMIF(SideIncome!A:A,A6,SideIncome!B:B), 0)</f>
        <v>0</v>
      </c>
      <c r="H6">
        <f>IFERROR(SUMIF(Events!A:A,A6,Events!B:B), 0)</f>
        <v>0</v>
      </c>
      <c r="I6">
        <f>E6+F6-G6-H6</f>
        <v>0</v>
      </c>
      <c r="J6">
        <f>C6+D6-I6</f>
        <v>0</v>
      </c>
    </row>
    <row r="7" spans="1:10">
      <c r="A7">
        <v>4</v>
      </c>
      <c r="B7">
        <f>B6+1</f>
        <v>0</v>
      </c>
      <c r="C7">
        <f>J6</f>
        <v>0</v>
      </c>
      <c r="D7">
        <f>C7*exp_return_nominal</f>
        <v>0</v>
      </c>
      <c r="E7">
        <f>annual_expense_today*POWER(1+inflation,A7)</f>
        <v>0</v>
      </c>
      <c r="F7">
        <f>IFERROR(SUMIF(TaxesInsurance!A:A,A7,TaxesInsurance!B:B), tax_ins_default*POWER(1+inflation,A7))</f>
        <v>0</v>
      </c>
      <c r="G7">
        <f>IFERROR(SUMIF(SideIncome!A:A,A7,SideIncome!B:B), 0)</f>
        <v>0</v>
      </c>
      <c r="H7">
        <f>IFERROR(SUMIF(Events!A:A,A7,Events!B:B), 0)</f>
        <v>0</v>
      </c>
      <c r="I7">
        <f>E7+F7-G7-H7</f>
        <v>0</v>
      </c>
      <c r="J7">
        <f>C7+D7-I7</f>
        <v>0</v>
      </c>
    </row>
    <row r="8" spans="1:10">
      <c r="A8">
        <v>5</v>
      </c>
      <c r="B8">
        <f>B7+1</f>
        <v>0</v>
      </c>
      <c r="C8">
        <f>J7</f>
        <v>0</v>
      </c>
      <c r="D8">
        <f>C8*exp_return_nominal</f>
        <v>0</v>
      </c>
      <c r="E8">
        <f>annual_expense_today*POWER(1+inflation,A8)</f>
        <v>0</v>
      </c>
      <c r="F8">
        <f>IFERROR(SUMIF(TaxesInsurance!A:A,A8,TaxesInsurance!B:B), tax_ins_default*POWER(1+inflation,A8))</f>
        <v>0</v>
      </c>
      <c r="G8">
        <f>IFERROR(SUMIF(SideIncome!A:A,A8,SideIncome!B:B), 0)</f>
        <v>0</v>
      </c>
      <c r="H8">
        <f>IFERROR(SUMIF(Events!A:A,A8,Events!B:B), 0)</f>
        <v>0</v>
      </c>
      <c r="I8">
        <f>E8+F8-G8-H8</f>
        <v>0</v>
      </c>
      <c r="J8">
        <f>C8+D8-I8</f>
        <v>0</v>
      </c>
    </row>
    <row r="9" spans="1:10">
      <c r="A9">
        <v>6</v>
      </c>
      <c r="B9">
        <f>B8+1</f>
        <v>0</v>
      </c>
      <c r="C9">
        <f>J8</f>
        <v>0</v>
      </c>
      <c r="D9">
        <f>C9*exp_return_nominal</f>
        <v>0</v>
      </c>
      <c r="E9">
        <f>annual_expense_today*POWER(1+inflation,A9)</f>
        <v>0</v>
      </c>
      <c r="F9">
        <f>IFERROR(SUMIF(TaxesInsurance!A:A,A9,TaxesInsurance!B:B), tax_ins_default*POWER(1+inflation,A9))</f>
        <v>0</v>
      </c>
      <c r="G9">
        <f>IFERROR(SUMIF(SideIncome!A:A,A9,SideIncome!B:B), 0)</f>
        <v>0</v>
      </c>
      <c r="H9">
        <f>IFERROR(SUMIF(Events!A:A,A9,Events!B:B), 0)</f>
        <v>0</v>
      </c>
      <c r="I9">
        <f>E9+F9-G9-H9</f>
        <v>0</v>
      </c>
      <c r="J9">
        <f>C9+D9-I9</f>
        <v>0</v>
      </c>
    </row>
    <row r="10" spans="1:10">
      <c r="A10">
        <v>7</v>
      </c>
      <c r="B10">
        <f>B9+1</f>
        <v>0</v>
      </c>
      <c r="C10">
        <f>J9</f>
        <v>0</v>
      </c>
      <c r="D10">
        <f>C10*exp_return_nominal</f>
        <v>0</v>
      </c>
      <c r="E10">
        <f>annual_expense_today*POWER(1+inflation,A10)</f>
        <v>0</v>
      </c>
      <c r="F10">
        <f>IFERROR(SUMIF(TaxesInsurance!A:A,A10,TaxesInsurance!B:B), tax_ins_default*POWER(1+inflation,A10))</f>
        <v>0</v>
      </c>
      <c r="G10">
        <f>IFERROR(SUMIF(SideIncome!A:A,A10,SideIncome!B:B), 0)</f>
        <v>0</v>
      </c>
      <c r="H10">
        <f>IFERROR(SUMIF(Events!A:A,A10,Events!B:B), 0)</f>
        <v>0</v>
      </c>
      <c r="I10">
        <f>E10+F10-G10-H10</f>
        <v>0</v>
      </c>
      <c r="J10">
        <f>C10+D10-I10</f>
        <v>0</v>
      </c>
    </row>
    <row r="11" spans="1:10">
      <c r="A11">
        <v>8</v>
      </c>
      <c r="B11">
        <f>B10+1</f>
        <v>0</v>
      </c>
      <c r="C11">
        <f>J10</f>
        <v>0</v>
      </c>
      <c r="D11">
        <f>C11*exp_return_nominal</f>
        <v>0</v>
      </c>
      <c r="E11">
        <f>annual_expense_today*POWER(1+inflation,A11)</f>
        <v>0</v>
      </c>
      <c r="F11">
        <f>IFERROR(SUMIF(TaxesInsurance!A:A,A11,TaxesInsurance!B:B), tax_ins_default*POWER(1+inflation,A11))</f>
        <v>0</v>
      </c>
      <c r="G11">
        <f>IFERROR(SUMIF(SideIncome!A:A,A11,SideIncome!B:B), 0)</f>
        <v>0</v>
      </c>
      <c r="H11">
        <f>IFERROR(SUMIF(Events!A:A,A11,Events!B:B), 0)</f>
        <v>0</v>
      </c>
      <c r="I11">
        <f>E11+F11-G11-H11</f>
        <v>0</v>
      </c>
      <c r="J11">
        <f>C11+D11-I11</f>
        <v>0</v>
      </c>
    </row>
    <row r="12" spans="1:10">
      <c r="A12">
        <v>9</v>
      </c>
      <c r="B12">
        <f>B11+1</f>
        <v>0</v>
      </c>
      <c r="C12">
        <f>J11</f>
        <v>0</v>
      </c>
      <c r="D12">
        <f>C12*exp_return_nominal</f>
        <v>0</v>
      </c>
      <c r="E12">
        <f>annual_expense_today*POWER(1+inflation,A12)</f>
        <v>0</v>
      </c>
      <c r="F12">
        <f>IFERROR(SUMIF(TaxesInsurance!A:A,A12,TaxesInsurance!B:B), tax_ins_default*POWER(1+inflation,A12))</f>
        <v>0</v>
      </c>
      <c r="G12">
        <f>IFERROR(SUMIF(SideIncome!A:A,A12,SideIncome!B:B), 0)</f>
        <v>0</v>
      </c>
      <c r="H12">
        <f>IFERROR(SUMIF(Events!A:A,A12,Events!B:B), 0)</f>
        <v>0</v>
      </c>
      <c r="I12">
        <f>E12+F12-G12-H12</f>
        <v>0</v>
      </c>
      <c r="J12">
        <f>C12+D12-I12</f>
        <v>0</v>
      </c>
    </row>
    <row r="13" spans="1:10">
      <c r="A13">
        <v>10</v>
      </c>
      <c r="B13">
        <f>B12+1</f>
        <v>0</v>
      </c>
      <c r="C13">
        <f>J12</f>
        <v>0</v>
      </c>
      <c r="D13">
        <f>C13*exp_return_nominal</f>
        <v>0</v>
      </c>
      <c r="E13">
        <f>annual_expense_today*POWER(1+inflation,A13)</f>
        <v>0</v>
      </c>
      <c r="F13">
        <f>IFERROR(SUMIF(TaxesInsurance!A:A,A13,TaxesInsurance!B:B), tax_ins_default*POWER(1+inflation,A13))</f>
        <v>0</v>
      </c>
      <c r="G13">
        <f>IFERROR(SUMIF(SideIncome!A:A,A13,SideIncome!B:B), 0)</f>
        <v>0</v>
      </c>
      <c r="H13">
        <f>IFERROR(SUMIF(Events!A:A,A13,Events!B:B), 0)</f>
        <v>0</v>
      </c>
      <c r="I13">
        <f>E13+F13-G13-H13</f>
        <v>0</v>
      </c>
      <c r="J13">
        <f>C13+D13-I13</f>
        <v>0</v>
      </c>
    </row>
    <row r="14" spans="1:10">
      <c r="A14">
        <v>11</v>
      </c>
      <c r="B14">
        <f>B13+1</f>
        <v>0</v>
      </c>
      <c r="C14">
        <f>J13</f>
        <v>0</v>
      </c>
      <c r="D14">
        <f>C14*exp_return_nominal</f>
        <v>0</v>
      </c>
      <c r="E14">
        <f>annual_expense_today*POWER(1+inflation,A14)</f>
        <v>0</v>
      </c>
      <c r="F14">
        <f>IFERROR(SUMIF(TaxesInsurance!A:A,A14,TaxesInsurance!B:B), tax_ins_default*POWER(1+inflation,A14))</f>
        <v>0</v>
      </c>
      <c r="G14">
        <f>IFERROR(SUMIF(SideIncome!A:A,A14,SideIncome!B:B), 0)</f>
        <v>0</v>
      </c>
      <c r="H14">
        <f>IFERROR(SUMIF(Events!A:A,A14,Events!B:B), 0)</f>
        <v>0</v>
      </c>
      <c r="I14">
        <f>E14+F14-G14-H14</f>
        <v>0</v>
      </c>
      <c r="J14">
        <f>C14+D14-I14</f>
        <v>0</v>
      </c>
    </row>
    <row r="15" spans="1:10">
      <c r="A15">
        <v>12</v>
      </c>
      <c r="B15">
        <f>B14+1</f>
        <v>0</v>
      </c>
      <c r="C15">
        <f>J14</f>
        <v>0</v>
      </c>
      <c r="D15">
        <f>C15*exp_return_nominal</f>
        <v>0</v>
      </c>
      <c r="E15">
        <f>annual_expense_today*POWER(1+inflation,A15)</f>
        <v>0</v>
      </c>
      <c r="F15">
        <f>IFERROR(SUMIF(TaxesInsurance!A:A,A15,TaxesInsurance!B:B), tax_ins_default*POWER(1+inflation,A15))</f>
        <v>0</v>
      </c>
      <c r="G15">
        <f>IFERROR(SUMIF(SideIncome!A:A,A15,SideIncome!B:B), 0)</f>
        <v>0</v>
      </c>
      <c r="H15">
        <f>IFERROR(SUMIF(Events!A:A,A15,Events!B:B), 0)</f>
        <v>0</v>
      </c>
      <c r="I15">
        <f>E15+F15-G15-H15</f>
        <v>0</v>
      </c>
      <c r="J15">
        <f>C15+D15-I15</f>
        <v>0</v>
      </c>
    </row>
    <row r="16" spans="1:10">
      <c r="A16">
        <v>13</v>
      </c>
      <c r="B16">
        <f>B15+1</f>
        <v>0</v>
      </c>
      <c r="C16">
        <f>J15</f>
        <v>0</v>
      </c>
      <c r="D16">
        <f>C16*exp_return_nominal</f>
        <v>0</v>
      </c>
      <c r="E16">
        <f>annual_expense_today*POWER(1+inflation,A16)</f>
        <v>0</v>
      </c>
      <c r="F16">
        <f>IFERROR(SUMIF(TaxesInsurance!A:A,A16,TaxesInsurance!B:B), tax_ins_default*POWER(1+inflation,A16))</f>
        <v>0</v>
      </c>
      <c r="G16">
        <f>IFERROR(SUMIF(SideIncome!A:A,A16,SideIncome!B:B), 0)</f>
        <v>0</v>
      </c>
      <c r="H16">
        <f>IFERROR(SUMIF(Events!A:A,A16,Events!B:B), 0)</f>
        <v>0</v>
      </c>
      <c r="I16">
        <f>E16+F16-G16-H16</f>
        <v>0</v>
      </c>
      <c r="J16">
        <f>C16+D16-I16</f>
        <v>0</v>
      </c>
    </row>
    <row r="17" spans="1:10">
      <c r="A17">
        <v>14</v>
      </c>
      <c r="B17">
        <f>B16+1</f>
        <v>0</v>
      </c>
      <c r="C17">
        <f>J16</f>
        <v>0</v>
      </c>
      <c r="D17">
        <f>C17*exp_return_nominal</f>
        <v>0</v>
      </c>
      <c r="E17">
        <f>annual_expense_today*POWER(1+inflation,A17)</f>
        <v>0</v>
      </c>
      <c r="F17">
        <f>IFERROR(SUMIF(TaxesInsurance!A:A,A17,TaxesInsurance!B:B), tax_ins_default*POWER(1+inflation,A17))</f>
        <v>0</v>
      </c>
      <c r="G17">
        <f>IFERROR(SUMIF(SideIncome!A:A,A17,SideIncome!B:B), 0)</f>
        <v>0</v>
      </c>
      <c r="H17">
        <f>IFERROR(SUMIF(Events!A:A,A17,Events!B:B), 0)</f>
        <v>0</v>
      </c>
      <c r="I17">
        <f>E17+F17-G17-H17</f>
        <v>0</v>
      </c>
      <c r="J17">
        <f>C17+D17-I17</f>
        <v>0</v>
      </c>
    </row>
    <row r="18" spans="1:10">
      <c r="A18">
        <v>15</v>
      </c>
      <c r="B18">
        <f>B17+1</f>
        <v>0</v>
      </c>
      <c r="C18">
        <f>J17</f>
        <v>0</v>
      </c>
      <c r="D18">
        <f>C18*exp_return_nominal</f>
        <v>0</v>
      </c>
      <c r="E18">
        <f>annual_expense_today*POWER(1+inflation,A18)</f>
        <v>0</v>
      </c>
      <c r="F18">
        <f>IFERROR(SUMIF(TaxesInsurance!A:A,A18,TaxesInsurance!B:B), tax_ins_default*POWER(1+inflation,A18))</f>
        <v>0</v>
      </c>
      <c r="G18">
        <f>IFERROR(SUMIF(SideIncome!A:A,A18,SideIncome!B:B), 0)</f>
        <v>0</v>
      </c>
      <c r="H18">
        <f>IFERROR(SUMIF(Events!A:A,A18,Events!B:B), 0)</f>
        <v>0</v>
      </c>
      <c r="I18">
        <f>E18+F18-G18-H18</f>
        <v>0</v>
      </c>
      <c r="J18">
        <f>C18+D18-I18</f>
        <v>0</v>
      </c>
    </row>
    <row r="19" spans="1:10">
      <c r="A19">
        <v>16</v>
      </c>
      <c r="B19">
        <f>B18+1</f>
        <v>0</v>
      </c>
      <c r="C19">
        <f>J18</f>
        <v>0</v>
      </c>
      <c r="D19">
        <f>C19*exp_return_nominal</f>
        <v>0</v>
      </c>
      <c r="E19">
        <f>annual_expense_today*POWER(1+inflation,A19)</f>
        <v>0</v>
      </c>
      <c r="F19">
        <f>IFERROR(SUMIF(TaxesInsurance!A:A,A19,TaxesInsurance!B:B), tax_ins_default*POWER(1+inflation,A19))</f>
        <v>0</v>
      </c>
      <c r="G19">
        <f>IFERROR(SUMIF(SideIncome!A:A,A19,SideIncome!B:B), 0)</f>
        <v>0</v>
      </c>
      <c r="H19">
        <f>IFERROR(SUMIF(Events!A:A,A19,Events!B:B), 0)</f>
        <v>0</v>
      </c>
      <c r="I19">
        <f>E19+F19-G19-H19</f>
        <v>0</v>
      </c>
      <c r="J19">
        <f>C19+D19-I19</f>
        <v>0</v>
      </c>
    </row>
    <row r="20" spans="1:10">
      <c r="A20">
        <v>17</v>
      </c>
      <c r="B20">
        <f>B19+1</f>
        <v>0</v>
      </c>
      <c r="C20">
        <f>J19</f>
        <v>0</v>
      </c>
      <c r="D20">
        <f>C20*exp_return_nominal</f>
        <v>0</v>
      </c>
      <c r="E20">
        <f>annual_expense_today*POWER(1+inflation,A20)</f>
        <v>0</v>
      </c>
      <c r="F20">
        <f>IFERROR(SUMIF(TaxesInsurance!A:A,A20,TaxesInsurance!B:B), tax_ins_default*POWER(1+inflation,A20))</f>
        <v>0</v>
      </c>
      <c r="G20">
        <f>IFERROR(SUMIF(SideIncome!A:A,A20,SideIncome!B:B), 0)</f>
        <v>0</v>
      </c>
      <c r="H20">
        <f>IFERROR(SUMIF(Events!A:A,A20,Events!B:B), 0)</f>
        <v>0</v>
      </c>
      <c r="I20">
        <f>E20+F20-G20-H20</f>
        <v>0</v>
      </c>
      <c r="J20">
        <f>C20+D20-I20</f>
        <v>0</v>
      </c>
    </row>
    <row r="21" spans="1:10">
      <c r="A21">
        <v>18</v>
      </c>
      <c r="B21">
        <f>B20+1</f>
        <v>0</v>
      </c>
      <c r="C21">
        <f>J20</f>
        <v>0</v>
      </c>
      <c r="D21">
        <f>C21*exp_return_nominal</f>
        <v>0</v>
      </c>
      <c r="E21">
        <f>annual_expense_today*POWER(1+inflation,A21)</f>
        <v>0</v>
      </c>
      <c r="F21">
        <f>IFERROR(SUMIF(TaxesInsurance!A:A,A21,TaxesInsurance!B:B), tax_ins_default*POWER(1+inflation,A21))</f>
        <v>0</v>
      </c>
      <c r="G21">
        <f>IFERROR(SUMIF(SideIncome!A:A,A21,SideIncome!B:B), 0)</f>
        <v>0</v>
      </c>
      <c r="H21">
        <f>IFERROR(SUMIF(Events!A:A,A21,Events!B:B), 0)</f>
        <v>0</v>
      </c>
      <c r="I21">
        <f>E21+F21-G21-H21</f>
        <v>0</v>
      </c>
      <c r="J21">
        <f>C21+D21-I21</f>
        <v>0</v>
      </c>
    </row>
    <row r="22" spans="1:10">
      <c r="A22">
        <v>19</v>
      </c>
      <c r="B22">
        <f>B21+1</f>
        <v>0</v>
      </c>
      <c r="C22">
        <f>J21</f>
        <v>0</v>
      </c>
      <c r="D22">
        <f>C22*exp_return_nominal</f>
        <v>0</v>
      </c>
      <c r="E22">
        <f>annual_expense_today*POWER(1+inflation,A22)</f>
        <v>0</v>
      </c>
      <c r="F22">
        <f>IFERROR(SUMIF(TaxesInsurance!A:A,A22,TaxesInsurance!B:B), tax_ins_default*POWER(1+inflation,A22))</f>
        <v>0</v>
      </c>
      <c r="G22">
        <f>IFERROR(SUMIF(SideIncome!A:A,A22,SideIncome!B:B), 0)</f>
        <v>0</v>
      </c>
      <c r="H22">
        <f>IFERROR(SUMIF(Events!A:A,A22,Events!B:B), 0)</f>
        <v>0</v>
      </c>
      <c r="I22">
        <f>E22+F22-G22-H22</f>
        <v>0</v>
      </c>
      <c r="J22">
        <f>C22+D22-I22</f>
        <v>0</v>
      </c>
    </row>
    <row r="23" spans="1:10">
      <c r="A23">
        <v>20</v>
      </c>
      <c r="B23">
        <f>B22+1</f>
        <v>0</v>
      </c>
      <c r="C23">
        <f>J22</f>
        <v>0</v>
      </c>
      <c r="D23">
        <f>C23*exp_return_nominal</f>
        <v>0</v>
      </c>
      <c r="E23">
        <f>annual_expense_today*POWER(1+inflation,A23)</f>
        <v>0</v>
      </c>
      <c r="F23">
        <f>IFERROR(SUMIF(TaxesInsurance!A:A,A23,TaxesInsurance!B:B), tax_ins_default*POWER(1+inflation,A23))</f>
        <v>0</v>
      </c>
      <c r="G23">
        <f>IFERROR(SUMIF(SideIncome!A:A,A23,SideIncome!B:B), 0)</f>
        <v>0</v>
      </c>
      <c r="H23">
        <f>IFERROR(SUMIF(Events!A:A,A23,Events!B:B), 0)</f>
        <v>0</v>
      </c>
      <c r="I23">
        <f>E23+F23-G23-H23</f>
        <v>0</v>
      </c>
      <c r="J23">
        <f>C23+D23-I23</f>
        <v>0</v>
      </c>
    </row>
    <row r="24" spans="1:10">
      <c r="A24">
        <v>21</v>
      </c>
      <c r="B24">
        <f>B23+1</f>
        <v>0</v>
      </c>
      <c r="C24">
        <f>J23</f>
        <v>0</v>
      </c>
      <c r="D24">
        <f>C24*exp_return_nominal</f>
        <v>0</v>
      </c>
      <c r="E24">
        <f>annual_expense_today*POWER(1+inflation,A24)</f>
        <v>0</v>
      </c>
      <c r="F24">
        <f>IFERROR(SUMIF(TaxesInsurance!A:A,A24,TaxesInsurance!B:B), tax_ins_default*POWER(1+inflation,A24))</f>
        <v>0</v>
      </c>
      <c r="G24">
        <f>IFERROR(SUMIF(SideIncome!A:A,A24,SideIncome!B:B), 0)</f>
        <v>0</v>
      </c>
      <c r="H24">
        <f>IFERROR(SUMIF(Events!A:A,A24,Events!B:B), 0)</f>
        <v>0</v>
      </c>
      <c r="I24">
        <f>E24+F24-G24-H24</f>
        <v>0</v>
      </c>
      <c r="J24">
        <f>C24+D24-I24</f>
        <v>0</v>
      </c>
    </row>
    <row r="25" spans="1:10">
      <c r="A25">
        <v>22</v>
      </c>
      <c r="B25">
        <f>B24+1</f>
        <v>0</v>
      </c>
      <c r="C25">
        <f>J24</f>
        <v>0</v>
      </c>
      <c r="D25">
        <f>C25*exp_return_nominal</f>
        <v>0</v>
      </c>
      <c r="E25">
        <f>annual_expense_today*POWER(1+inflation,A25)</f>
        <v>0</v>
      </c>
      <c r="F25">
        <f>IFERROR(SUMIF(TaxesInsurance!A:A,A25,TaxesInsurance!B:B), tax_ins_default*POWER(1+inflation,A25))</f>
        <v>0</v>
      </c>
      <c r="G25">
        <f>IFERROR(SUMIF(SideIncome!A:A,A25,SideIncome!B:B), 0)</f>
        <v>0</v>
      </c>
      <c r="H25">
        <f>IFERROR(SUMIF(Events!A:A,A25,Events!B:B), 0)</f>
        <v>0</v>
      </c>
      <c r="I25">
        <f>E25+F25-G25-H25</f>
        <v>0</v>
      </c>
      <c r="J25">
        <f>C25+D25-I25</f>
        <v>0</v>
      </c>
    </row>
    <row r="26" spans="1:10">
      <c r="A26">
        <v>23</v>
      </c>
      <c r="B26">
        <f>B25+1</f>
        <v>0</v>
      </c>
      <c r="C26">
        <f>J25</f>
        <v>0</v>
      </c>
      <c r="D26">
        <f>C26*exp_return_nominal</f>
        <v>0</v>
      </c>
      <c r="E26">
        <f>annual_expense_today*POWER(1+inflation,A26)</f>
        <v>0</v>
      </c>
      <c r="F26">
        <f>IFERROR(SUMIF(TaxesInsurance!A:A,A26,TaxesInsurance!B:B), tax_ins_default*POWER(1+inflation,A26))</f>
        <v>0</v>
      </c>
      <c r="G26">
        <f>IFERROR(SUMIF(SideIncome!A:A,A26,SideIncome!B:B), 0)</f>
        <v>0</v>
      </c>
      <c r="H26">
        <f>IFERROR(SUMIF(Events!A:A,A26,Events!B:B), 0)</f>
        <v>0</v>
      </c>
      <c r="I26">
        <f>E26+F26-G26-H26</f>
        <v>0</v>
      </c>
      <c r="J26">
        <f>C26+D26-I26</f>
        <v>0</v>
      </c>
    </row>
    <row r="27" spans="1:10">
      <c r="A27">
        <v>24</v>
      </c>
      <c r="B27">
        <f>B26+1</f>
        <v>0</v>
      </c>
      <c r="C27">
        <f>J26</f>
        <v>0</v>
      </c>
      <c r="D27">
        <f>C27*exp_return_nominal</f>
        <v>0</v>
      </c>
      <c r="E27">
        <f>annual_expense_today*POWER(1+inflation,A27)</f>
        <v>0</v>
      </c>
      <c r="F27">
        <f>IFERROR(SUMIF(TaxesInsurance!A:A,A27,TaxesInsurance!B:B), tax_ins_default*POWER(1+inflation,A27))</f>
        <v>0</v>
      </c>
      <c r="G27">
        <f>IFERROR(SUMIF(SideIncome!A:A,A27,SideIncome!B:B), 0)</f>
        <v>0</v>
      </c>
      <c r="H27">
        <f>IFERROR(SUMIF(Events!A:A,A27,Events!B:B), 0)</f>
        <v>0</v>
      </c>
      <c r="I27">
        <f>E27+F27-G27-H27</f>
        <v>0</v>
      </c>
      <c r="J27">
        <f>C27+D27-I27</f>
        <v>0</v>
      </c>
    </row>
    <row r="28" spans="1:10">
      <c r="A28">
        <v>25</v>
      </c>
      <c r="B28">
        <f>B27+1</f>
        <v>0</v>
      </c>
      <c r="C28">
        <f>J27</f>
        <v>0</v>
      </c>
      <c r="D28">
        <f>C28*exp_return_nominal</f>
        <v>0</v>
      </c>
      <c r="E28">
        <f>annual_expense_today*POWER(1+inflation,A28)</f>
        <v>0</v>
      </c>
      <c r="F28">
        <f>IFERROR(SUMIF(TaxesInsurance!A:A,A28,TaxesInsurance!B:B), tax_ins_default*POWER(1+inflation,A28))</f>
        <v>0</v>
      </c>
      <c r="G28">
        <f>IFERROR(SUMIF(SideIncome!A:A,A28,SideIncome!B:B), 0)</f>
        <v>0</v>
      </c>
      <c r="H28">
        <f>IFERROR(SUMIF(Events!A:A,A28,Events!B:B), 0)</f>
        <v>0</v>
      </c>
      <c r="I28">
        <f>E28+F28-G28-H28</f>
        <v>0</v>
      </c>
      <c r="J28">
        <f>C28+D28-I28</f>
        <v>0</v>
      </c>
    </row>
    <row r="29" spans="1:10">
      <c r="A29">
        <v>26</v>
      </c>
      <c r="B29">
        <f>B28+1</f>
        <v>0</v>
      </c>
      <c r="C29">
        <f>J28</f>
        <v>0</v>
      </c>
      <c r="D29">
        <f>C29*exp_return_nominal</f>
        <v>0</v>
      </c>
      <c r="E29">
        <f>annual_expense_today*POWER(1+inflation,A29)</f>
        <v>0</v>
      </c>
      <c r="F29">
        <f>IFERROR(SUMIF(TaxesInsurance!A:A,A29,TaxesInsurance!B:B), tax_ins_default*POWER(1+inflation,A29))</f>
        <v>0</v>
      </c>
      <c r="G29">
        <f>IFERROR(SUMIF(SideIncome!A:A,A29,SideIncome!B:B), 0)</f>
        <v>0</v>
      </c>
      <c r="H29">
        <f>IFERROR(SUMIF(Events!A:A,A29,Events!B:B), 0)</f>
        <v>0</v>
      </c>
      <c r="I29">
        <f>E29+F29-G29-H29</f>
        <v>0</v>
      </c>
      <c r="J29">
        <f>C29+D29-I29</f>
        <v>0</v>
      </c>
    </row>
    <row r="30" spans="1:10">
      <c r="A30">
        <v>27</v>
      </c>
      <c r="B30">
        <f>B29+1</f>
        <v>0</v>
      </c>
      <c r="C30">
        <f>J29</f>
        <v>0</v>
      </c>
      <c r="D30">
        <f>C30*exp_return_nominal</f>
        <v>0</v>
      </c>
      <c r="E30">
        <f>annual_expense_today*POWER(1+inflation,A30)</f>
        <v>0</v>
      </c>
      <c r="F30">
        <f>IFERROR(SUMIF(TaxesInsurance!A:A,A30,TaxesInsurance!B:B), tax_ins_default*POWER(1+inflation,A30))</f>
        <v>0</v>
      </c>
      <c r="G30">
        <f>IFERROR(SUMIF(SideIncome!A:A,A30,SideIncome!B:B), 0)</f>
        <v>0</v>
      </c>
      <c r="H30">
        <f>IFERROR(SUMIF(Events!A:A,A30,Events!B:B), 0)</f>
        <v>0</v>
      </c>
      <c r="I30">
        <f>E30+F30-G30-H30</f>
        <v>0</v>
      </c>
      <c r="J30">
        <f>C30+D30-I30</f>
        <v>0</v>
      </c>
    </row>
    <row r="31" spans="1:10">
      <c r="A31">
        <v>28</v>
      </c>
      <c r="B31">
        <f>B30+1</f>
        <v>0</v>
      </c>
      <c r="C31">
        <f>J30</f>
        <v>0</v>
      </c>
      <c r="D31">
        <f>C31*exp_return_nominal</f>
        <v>0</v>
      </c>
      <c r="E31">
        <f>annual_expense_today*POWER(1+inflation,A31)</f>
        <v>0</v>
      </c>
      <c r="F31">
        <f>IFERROR(SUMIF(TaxesInsurance!A:A,A31,TaxesInsurance!B:B), tax_ins_default*POWER(1+inflation,A31))</f>
        <v>0</v>
      </c>
      <c r="G31">
        <f>IFERROR(SUMIF(SideIncome!A:A,A31,SideIncome!B:B), 0)</f>
        <v>0</v>
      </c>
      <c r="H31">
        <f>IFERROR(SUMIF(Events!A:A,A31,Events!B:B), 0)</f>
        <v>0</v>
      </c>
      <c r="I31">
        <f>E31+F31-G31-H31</f>
        <v>0</v>
      </c>
      <c r="J31">
        <f>C31+D31-I31</f>
        <v>0</v>
      </c>
    </row>
    <row r="32" spans="1:10">
      <c r="A32">
        <v>29</v>
      </c>
      <c r="B32">
        <f>B31+1</f>
        <v>0</v>
      </c>
      <c r="C32">
        <f>J31</f>
        <v>0</v>
      </c>
      <c r="D32">
        <f>C32*exp_return_nominal</f>
        <v>0</v>
      </c>
      <c r="E32">
        <f>annual_expense_today*POWER(1+inflation,A32)</f>
        <v>0</v>
      </c>
      <c r="F32">
        <f>IFERROR(SUMIF(TaxesInsurance!A:A,A32,TaxesInsurance!B:B), tax_ins_default*POWER(1+inflation,A32))</f>
        <v>0</v>
      </c>
      <c r="G32">
        <f>IFERROR(SUMIF(SideIncome!A:A,A32,SideIncome!B:B), 0)</f>
        <v>0</v>
      </c>
      <c r="H32">
        <f>IFERROR(SUMIF(Events!A:A,A32,Events!B:B), 0)</f>
        <v>0</v>
      </c>
      <c r="I32">
        <f>E32+F32-G32-H32</f>
        <v>0</v>
      </c>
      <c r="J32">
        <f>C32+D32-I32</f>
        <v>0</v>
      </c>
    </row>
    <row r="33" spans="1:10">
      <c r="A33">
        <v>30</v>
      </c>
      <c r="B33">
        <f>B32+1</f>
        <v>0</v>
      </c>
      <c r="C33">
        <f>J32</f>
        <v>0</v>
      </c>
      <c r="D33">
        <f>C33*exp_return_nominal</f>
        <v>0</v>
      </c>
      <c r="E33">
        <f>annual_expense_today*POWER(1+inflation,A33)</f>
        <v>0</v>
      </c>
      <c r="F33">
        <f>IFERROR(SUMIF(TaxesInsurance!A:A,A33,TaxesInsurance!B:B), tax_ins_default*POWER(1+inflation,A33))</f>
        <v>0</v>
      </c>
      <c r="G33">
        <f>IFERROR(SUMIF(SideIncome!A:A,A33,SideIncome!B:B), 0)</f>
        <v>0</v>
      </c>
      <c r="H33">
        <f>IFERROR(SUMIF(Events!A:A,A33,Events!B:B), 0)</f>
        <v>0</v>
      </c>
      <c r="I33">
        <f>E33+F33-G33-H33</f>
        <v>0</v>
      </c>
      <c r="J33">
        <f>C33+D33-I33</f>
        <v>0</v>
      </c>
    </row>
    <row r="34" spans="1:10">
      <c r="A34">
        <v>31</v>
      </c>
      <c r="B34">
        <f>B33+1</f>
        <v>0</v>
      </c>
      <c r="C34">
        <f>J33</f>
        <v>0</v>
      </c>
      <c r="D34">
        <f>C34*exp_return_nominal</f>
        <v>0</v>
      </c>
      <c r="E34">
        <f>annual_expense_today*POWER(1+inflation,A34)</f>
        <v>0</v>
      </c>
      <c r="F34">
        <f>IFERROR(SUMIF(TaxesInsurance!A:A,A34,TaxesInsurance!B:B), tax_ins_default*POWER(1+inflation,A34))</f>
        <v>0</v>
      </c>
      <c r="G34">
        <f>IFERROR(SUMIF(SideIncome!A:A,A34,SideIncome!B:B), 0)</f>
        <v>0</v>
      </c>
      <c r="H34">
        <f>IFERROR(SUMIF(Events!A:A,A34,Events!B:B), 0)</f>
        <v>0</v>
      </c>
      <c r="I34">
        <f>E34+F34-G34-H34</f>
        <v>0</v>
      </c>
      <c r="J34">
        <f>C34+D34-I34</f>
        <v>0</v>
      </c>
    </row>
    <row r="35" spans="1:10">
      <c r="A35">
        <v>32</v>
      </c>
      <c r="B35">
        <f>B34+1</f>
        <v>0</v>
      </c>
      <c r="C35">
        <f>J34</f>
        <v>0</v>
      </c>
      <c r="D35">
        <f>C35*exp_return_nominal</f>
        <v>0</v>
      </c>
      <c r="E35">
        <f>annual_expense_today*POWER(1+inflation,A35)</f>
        <v>0</v>
      </c>
      <c r="F35">
        <f>IFERROR(SUMIF(TaxesInsurance!A:A,A35,TaxesInsurance!B:B), tax_ins_default*POWER(1+inflation,A35))</f>
        <v>0</v>
      </c>
      <c r="G35">
        <f>IFERROR(SUMIF(SideIncome!A:A,A35,SideIncome!B:B), 0)</f>
        <v>0</v>
      </c>
      <c r="H35">
        <f>IFERROR(SUMIF(Events!A:A,A35,Events!B:B), 0)</f>
        <v>0</v>
      </c>
      <c r="I35">
        <f>E35+F35-G35-H35</f>
        <v>0</v>
      </c>
      <c r="J35">
        <f>C35+D35-I35</f>
        <v>0</v>
      </c>
    </row>
    <row r="36" spans="1:10">
      <c r="A36">
        <v>33</v>
      </c>
      <c r="B36">
        <f>B35+1</f>
        <v>0</v>
      </c>
      <c r="C36">
        <f>J35</f>
        <v>0</v>
      </c>
      <c r="D36">
        <f>C36*exp_return_nominal</f>
        <v>0</v>
      </c>
      <c r="E36">
        <f>annual_expense_today*POWER(1+inflation,A36)</f>
        <v>0</v>
      </c>
      <c r="F36">
        <f>IFERROR(SUMIF(TaxesInsurance!A:A,A36,TaxesInsurance!B:B), tax_ins_default*POWER(1+inflation,A36))</f>
        <v>0</v>
      </c>
      <c r="G36">
        <f>IFERROR(SUMIF(SideIncome!A:A,A36,SideIncome!B:B), 0)</f>
        <v>0</v>
      </c>
      <c r="H36">
        <f>IFERROR(SUMIF(Events!A:A,A36,Events!B:B), 0)</f>
        <v>0</v>
      </c>
      <c r="I36">
        <f>E36+F36-G36-H36</f>
        <v>0</v>
      </c>
      <c r="J36">
        <f>C36+D36-I36</f>
        <v>0</v>
      </c>
    </row>
    <row r="37" spans="1:10">
      <c r="A37">
        <v>34</v>
      </c>
      <c r="B37">
        <f>B36+1</f>
        <v>0</v>
      </c>
      <c r="C37">
        <f>J36</f>
        <v>0</v>
      </c>
      <c r="D37">
        <f>C37*exp_return_nominal</f>
        <v>0</v>
      </c>
      <c r="E37">
        <f>annual_expense_today*POWER(1+inflation,A37)</f>
        <v>0</v>
      </c>
      <c r="F37">
        <f>IFERROR(SUMIF(TaxesInsurance!A:A,A37,TaxesInsurance!B:B), tax_ins_default*POWER(1+inflation,A37))</f>
        <v>0</v>
      </c>
      <c r="G37">
        <f>IFERROR(SUMIF(SideIncome!A:A,A37,SideIncome!B:B), 0)</f>
        <v>0</v>
      </c>
      <c r="H37">
        <f>IFERROR(SUMIF(Events!A:A,A37,Events!B:B), 0)</f>
        <v>0</v>
      </c>
      <c r="I37">
        <f>E37+F37-G37-H37</f>
        <v>0</v>
      </c>
      <c r="J37">
        <f>C37+D37-I37</f>
        <v>0</v>
      </c>
    </row>
    <row r="38" spans="1:10">
      <c r="A38">
        <v>35</v>
      </c>
      <c r="B38">
        <f>B37+1</f>
        <v>0</v>
      </c>
      <c r="C38">
        <f>J37</f>
        <v>0</v>
      </c>
      <c r="D38">
        <f>C38*exp_return_nominal</f>
        <v>0</v>
      </c>
      <c r="E38">
        <f>annual_expense_today*POWER(1+inflation,A38)</f>
        <v>0</v>
      </c>
      <c r="F38">
        <f>IFERROR(SUMIF(TaxesInsurance!A:A,A38,TaxesInsurance!B:B), tax_ins_default*POWER(1+inflation,A38))</f>
        <v>0</v>
      </c>
      <c r="G38">
        <f>IFERROR(SUMIF(SideIncome!A:A,A38,SideIncome!B:B), 0)</f>
        <v>0</v>
      </c>
      <c r="H38">
        <f>IFERROR(SUMIF(Events!A:A,A38,Events!B:B), 0)</f>
        <v>0</v>
      </c>
      <c r="I38">
        <f>E38+F38-G38-H38</f>
        <v>0</v>
      </c>
      <c r="J38">
        <f>C38+D38-I38</f>
        <v>0</v>
      </c>
    </row>
    <row r="39" spans="1:10">
      <c r="A39">
        <v>36</v>
      </c>
      <c r="B39">
        <f>B38+1</f>
        <v>0</v>
      </c>
      <c r="C39">
        <f>J38</f>
        <v>0</v>
      </c>
      <c r="D39">
        <f>C39*exp_return_nominal</f>
        <v>0</v>
      </c>
      <c r="E39">
        <f>annual_expense_today*POWER(1+inflation,A39)</f>
        <v>0</v>
      </c>
      <c r="F39">
        <f>IFERROR(SUMIF(TaxesInsurance!A:A,A39,TaxesInsurance!B:B), tax_ins_default*POWER(1+inflation,A39))</f>
        <v>0</v>
      </c>
      <c r="G39">
        <f>IFERROR(SUMIF(SideIncome!A:A,A39,SideIncome!B:B), 0)</f>
        <v>0</v>
      </c>
      <c r="H39">
        <f>IFERROR(SUMIF(Events!A:A,A39,Events!B:B), 0)</f>
        <v>0</v>
      </c>
      <c r="I39">
        <f>E39+F39-G39-H39</f>
        <v>0</v>
      </c>
      <c r="J39">
        <f>C39+D39-I39</f>
        <v>0</v>
      </c>
    </row>
    <row r="40" spans="1:10">
      <c r="A40">
        <v>37</v>
      </c>
      <c r="B40">
        <f>B39+1</f>
        <v>0</v>
      </c>
      <c r="C40">
        <f>J39</f>
        <v>0</v>
      </c>
      <c r="D40">
        <f>C40*exp_return_nominal</f>
        <v>0</v>
      </c>
      <c r="E40">
        <f>annual_expense_today*POWER(1+inflation,A40)</f>
        <v>0</v>
      </c>
      <c r="F40">
        <f>IFERROR(SUMIF(TaxesInsurance!A:A,A40,TaxesInsurance!B:B), tax_ins_default*POWER(1+inflation,A40))</f>
        <v>0</v>
      </c>
      <c r="G40">
        <f>IFERROR(SUMIF(SideIncome!A:A,A40,SideIncome!B:B), 0)</f>
        <v>0</v>
      </c>
      <c r="H40">
        <f>IFERROR(SUMIF(Events!A:A,A40,Events!B:B), 0)</f>
        <v>0</v>
      </c>
      <c r="I40">
        <f>E40+F40-G40-H40</f>
        <v>0</v>
      </c>
      <c r="J40">
        <f>C40+D40-I40</f>
        <v>0</v>
      </c>
    </row>
    <row r="41" spans="1:10">
      <c r="A41">
        <v>38</v>
      </c>
      <c r="B41">
        <f>B40+1</f>
        <v>0</v>
      </c>
      <c r="C41">
        <f>J40</f>
        <v>0</v>
      </c>
      <c r="D41">
        <f>C41*exp_return_nominal</f>
        <v>0</v>
      </c>
      <c r="E41">
        <f>annual_expense_today*POWER(1+inflation,A41)</f>
        <v>0</v>
      </c>
      <c r="F41">
        <f>IFERROR(SUMIF(TaxesInsurance!A:A,A41,TaxesInsurance!B:B), tax_ins_default*POWER(1+inflation,A41))</f>
        <v>0</v>
      </c>
      <c r="G41">
        <f>IFERROR(SUMIF(SideIncome!A:A,A41,SideIncome!B:B), 0)</f>
        <v>0</v>
      </c>
      <c r="H41">
        <f>IFERROR(SUMIF(Events!A:A,A41,Events!B:B), 0)</f>
        <v>0</v>
      </c>
      <c r="I41">
        <f>E41+F41-G41-H41</f>
        <v>0</v>
      </c>
      <c r="J41">
        <f>C41+D41-I41</f>
        <v>0</v>
      </c>
    </row>
    <row r="42" spans="1:10">
      <c r="A42">
        <v>39</v>
      </c>
      <c r="B42">
        <f>B41+1</f>
        <v>0</v>
      </c>
      <c r="C42">
        <f>J41</f>
        <v>0</v>
      </c>
      <c r="D42">
        <f>C42*exp_return_nominal</f>
        <v>0</v>
      </c>
      <c r="E42">
        <f>annual_expense_today*POWER(1+inflation,A42)</f>
        <v>0</v>
      </c>
      <c r="F42">
        <f>IFERROR(SUMIF(TaxesInsurance!A:A,A42,TaxesInsurance!B:B), tax_ins_default*POWER(1+inflation,A42))</f>
        <v>0</v>
      </c>
      <c r="G42">
        <f>IFERROR(SUMIF(SideIncome!A:A,A42,SideIncome!B:B), 0)</f>
        <v>0</v>
      </c>
      <c r="H42">
        <f>IFERROR(SUMIF(Events!A:A,A42,Events!B:B), 0)</f>
        <v>0</v>
      </c>
      <c r="I42">
        <f>E42+F42-G42-H42</f>
        <v>0</v>
      </c>
      <c r="J42">
        <f>C42+D42-I42</f>
        <v>0</v>
      </c>
    </row>
    <row r="43" spans="1:10">
      <c r="A43">
        <v>40</v>
      </c>
      <c r="B43">
        <f>B42+1</f>
        <v>0</v>
      </c>
      <c r="C43">
        <f>J42</f>
        <v>0</v>
      </c>
      <c r="D43">
        <f>C43*exp_return_nominal</f>
        <v>0</v>
      </c>
      <c r="E43">
        <f>annual_expense_today*POWER(1+inflation,A43)</f>
        <v>0</v>
      </c>
      <c r="F43">
        <f>IFERROR(SUMIF(TaxesInsurance!A:A,A43,TaxesInsurance!B:B), tax_ins_default*POWER(1+inflation,A43))</f>
        <v>0</v>
      </c>
      <c r="G43">
        <f>IFERROR(SUMIF(SideIncome!A:A,A43,SideIncome!B:B), 0)</f>
        <v>0</v>
      </c>
      <c r="H43">
        <f>IFERROR(SUMIF(Events!A:A,A43,Events!B:B), 0)</f>
        <v>0</v>
      </c>
      <c r="I43">
        <f>E43+F43-G43-H43</f>
        <v>0</v>
      </c>
      <c r="J43">
        <f>C43+D43-I43</f>
        <v>0</v>
      </c>
    </row>
    <row r="44" spans="1:10">
      <c r="A44">
        <v>41</v>
      </c>
      <c r="B44">
        <f>B43+1</f>
        <v>0</v>
      </c>
      <c r="C44">
        <f>J43</f>
        <v>0</v>
      </c>
      <c r="D44">
        <f>C44*exp_return_nominal</f>
        <v>0</v>
      </c>
      <c r="E44">
        <f>annual_expense_today*POWER(1+inflation,A44)</f>
        <v>0</v>
      </c>
      <c r="F44">
        <f>IFERROR(SUMIF(TaxesInsurance!A:A,A44,TaxesInsurance!B:B), tax_ins_default*POWER(1+inflation,A44))</f>
        <v>0</v>
      </c>
      <c r="G44">
        <f>IFERROR(SUMIF(SideIncome!A:A,A44,SideIncome!B:B), 0)</f>
        <v>0</v>
      </c>
      <c r="H44">
        <f>IFERROR(SUMIF(Events!A:A,A44,Events!B:B), 0)</f>
        <v>0</v>
      </c>
      <c r="I44">
        <f>E44+F44-G44-H44</f>
        <v>0</v>
      </c>
      <c r="J44">
        <f>C44+D44-I44</f>
        <v>0</v>
      </c>
    </row>
    <row r="45" spans="1:10">
      <c r="A45">
        <v>42</v>
      </c>
      <c r="B45">
        <f>B44+1</f>
        <v>0</v>
      </c>
      <c r="C45">
        <f>J44</f>
        <v>0</v>
      </c>
      <c r="D45">
        <f>C45*exp_return_nominal</f>
        <v>0</v>
      </c>
      <c r="E45">
        <f>annual_expense_today*POWER(1+inflation,A45)</f>
        <v>0</v>
      </c>
      <c r="F45">
        <f>IFERROR(SUMIF(TaxesInsurance!A:A,A45,TaxesInsurance!B:B), tax_ins_default*POWER(1+inflation,A45))</f>
        <v>0</v>
      </c>
      <c r="G45">
        <f>IFERROR(SUMIF(SideIncome!A:A,A45,SideIncome!B:B), 0)</f>
        <v>0</v>
      </c>
      <c r="H45">
        <f>IFERROR(SUMIF(Events!A:A,A45,Events!B:B), 0)</f>
        <v>0</v>
      </c>
      <c r="I45">
        <f>E45+F45-G45-H45</f>
        <v>0</v>
      </c>
      <c r="J45">
        <f>C45+D45-I45</f>
        <v>0</v>
      </c>
    </row>
    <row r="46" spans="1:10">
      <c r="A46">
        <v>43</v>
      </c>
      <c r="B46">
        <f>B45+1</f>
        <v>0</v>
      </c>
      <c r="C46">
        <f>J45</f>
        <v>0</v>
      </c>
      <c r="D46">
        <f>C46*exp_return_nominal</f>
        <v>0</v>
      </c>
      <c r="E46">
        <f>annual_expense_today*POWER(1+inflation,A46)</f>
        <v>0</v>
      </c>
      <c r="F46">
        <f>IFERROR(SUMIF(TaxesInsurance!A:A,A46,TaxesInsurance!B:B), tax_ins_default*POWER(1+inflation,A46))</f>
        <v>0</v>
      </c>
      <c r="G46">
        <f>IFERROR(SUMIF(SideIncome!A:A,A46,SideIncome!B:B), 0)</f>
        <v>0</v>
      </c>
      <c r="H46">
        <f>IFERROR(SUMIF(Events!A:A,A46,Events!B:B), 0)</f>
        <v>0</v>
      </c>
      <c r="I46">
        <f>E46+F46-G46-H46</f>
        <v>0</v>
      </c>
      <c r="J46">
        <f>C46+D46-I46</f>
        <v>0</v>
      </c>
    </row>
    <row r="47" spans="1:10">
      <c r="A47">
        <v>44</v>
      </c>
      <c r="B47">
        <f>B46+1</f>
        <v>0</v>
      </c>
      <c r="C47">
        <f>J46</f>
        <v>0</v>
      </c>
      <c r="D47">
        <f>C47*exp_return_nominal</f>
        <v>0</v>
      </c>
      <c r="E47">
        <f>annual_expense_today*POWER(1+inflation,A47)</f>
        <v>0</v>
      </c>
      <c r="F47">
        <f>IFERROR(SUMIF(TaxesInsurance!A:A,A47,TaxesInsurance!B:B), tax_ins_default*POWER(1+inflation,A47))</f>
        <v>0</v>
      </c>
      <c r="G47">
        <f>IFERROR(SUMIF(SideIncome!A:A,A47,SideIncome!B:B), 0)</f>
        <v>0</v>
      </c>
      <c r="H47">
        <f>IFERROR(SUMIF(Events!A:A,A47,Events!B:B), 0)</f>
        <v>0</v>
      </c>
      <c r="I47">
        <f>E47+F47-G47-H47</f>
        <v>0</v>
      </c>
      <c r="J47">
        <f>C47+D47-I47</f>
        <v>0</v>
      </c>
    </row>
    <row r="48" spans="1:10">
      <c r="A48">
        <v>45</v>
      </c>
      <c r="B48">
        <f>B47+1</f>
        <v>0</v>
      </c>
      <c r="C48">
        <f>J47</f>
        <v>0</v>
      </c>
      <c r="D48">
        <f>C48*exp_return_nominal</f>
        <v>0</v>
      </c>
      <c r="E48">
        <f>annual_expense_today*POWER(1+inflation,A48)</f>
        <v>0</v>
      </c>
      <c r="F48">
        <f>IFERROR(SUMIF(TaxesInsurance!A:A,A48,TaxesInsurance!B:B), tax_ins_default*POWER(1+inflation,A48))</f>
        <v>0</v>
      </c>
      <c r="G48">
        <f>IFERROR(SUMIF(SideIncome!A:A,A48,SideIncome!B:B), 0)</f>
        <v>0</v>
      </c>
      <c r="H48">
        <f>IFERROR(SUMIF(Events!A:A,A48,Events!B:B), 0)</f>
        <v>0</v>
      </c>
      <c r="I48">
        <f>E48+F48-G48-H48</f>
        <v>0</v>
      </c>
      <c r="J48">
        <f>C48+D48-I48</f>
        <v>0</v>
      </c>
    </row>
    <row r="49" spans="1:10">
      <c r="A49">
        <v>46</v>
      </c>
      <c r="B49">
        <f>B48+1</f>
        <v>0</v>
      </c>
      <c r="C49">
        <f>J48</f>
        <v>0</v>
      </c>
      <c r="D49">
        <f>C49*exp_return_nominal</f>
        <v>0</v>
      </c>
      <c r="E49">
        <f>annual_expense_today*POWER(1+inflation,A49)</f>
        <v>0</v>
      </c>
      <c r="F49">
        <f>IFERROR(SUMIF(TaxesInsurance!A:A,A49,TaxesInsurance!B:B), tax_ins_default*POWER(1+inflation,A49))</f>
        <v>0</v>
      </c>
      <c r="G49">
        <f>IFERROR(SUMIF(SideIncome!A:A,A49,SideIncome!B:B), 0)</f>
        <v>0</v>
      </c>
      <c r="H49">
        <f>IFERROR(SUMIF(Events!A:A,A49,Events!B:B), 0)</f>
        <v>0</v>
      </c>
      <c r="I49">
        <f>E49+F49-G49-H49</f>
        <v>0</v>
      </c>
      <c r="J49">
        <f>C49+D49-I49</f>
        <v>0</v>
      </c>
    </row>
    <row r="50" spans="1:10">
      <c r="A50">
        <v>47</v>
      </c>
      <c r="B50">
        <f>B49+1</f>
        <v>0</v>
      </c>
      <c r="C50">
        <f>J49</f>
        <v>0</v>
      </c>
      <c r="D50">
        <f>C50*exp_return_nominal</f>
        <v>0</v>
      </c>
      <c r="E50">
        <f>annual_expense_today*POWER(1+inflation,A50)</f>
        <v>0</v>
      </c>
      <c r="F50">
        <f>IFERROR(SUMIF(TaxesInsurance!A:A,A50,TaxesInsurance!B:B), tax_ins_default*POWER(1+inflation,A50))</f>
        <v>0</v>
      </c>
      <c r="G50">
        <f>IFERROR(SUMIF(SideIncome!A:A,A50,SideIncome!B:B), 0)</f>
        <v>0</v>
      </c>
      <c r="H50">
        <f>IFERROR(SUMIF(Events!A:A,A50,Events!B:B), 0)</f>
        <v>0</v>
      </c>
      <c r="I50">
        <f>E50+F50-G50-H50</f>
        <v>0</v>
      </c>
      <c r="J50">
        <f>C50+D50-I50</f>
        <v>0</v>
      </c>
    </row>
    <row r="51" spans="1:10">
      <c r="A51">
        <v>48</v>
      </c>
      <c r="B51">
        <f>B50+1</f>
        <v>0</v>
      </c>
      <c r="C51">
        <f>J50</f>
        <v>0</v>
      </c>
      <c r="D51">
        <f>C51*exp_return_nominal</f>
        <v>0</v>
      </c>
      <c r="E51">
        <f>annual_expense_today*POWER(1+inflation,A51)</f>
        <v>0</v>
      </c>
      <c r="F51">
        <f>IFERROR(SUMIF(TaxesInsurance!A:A,A51,TaxesInsurance!B:B), tax_ins_default*POWER(1+inflation,A51))</f>
        <v>0</v>
      </c>
      <c r="G51">
        <f>IFERROR(SUMIF(SideIncome!A:A,A51,SideIncome!B:B), 0)</f>
        <v>0</v>
      </c>
      <c r="H51">
        <f>IFERROR(SUMIF(Events!A:A,A51,Events!B:B), 0)</f>
        <v>0</v>
      </c>
      <c r="I51">
        <f>E51+F51-G51-H51</f>
        <v>0</v>
      </c>
      <c r="J51">
        <f>C51+D51-I51</f>
        <v>0</v>
      </c>
    </row>
    <row r="52" spans="1:10">
      <c r="A52">
        <v>49</v>
      </c>
      <c r="B52">
        <f>B51+1</f>
        <v>0</v>
      </c>
      <c r="C52">
        <f>J51</f>
        <v>0</v>
      </c>
      <c r="D52">
        <f>C52*exp_return_nominal</f>
        <v>0</v>
      </c>
      <c r="E52">
        <f>annual_expense_today*POWER(1+inflation,A52)</f>
        <v>0</v>
      </c>
      <c r="F52">
        <f>IFERROR(SUMIF(TaxesInsurance!A:A,A52,TaxesInsurance!B:B), tax_ins_default*POWER(1+inflation,A52))</f>
        <v>0</v>
      </c>
      <c r="G52">
        <f>IFERROR(SUMIF(SideIncome!A:A,A52,SideIncome!B:B), 0)</f>
        <v>0</v>
      </c>
      <c r="H52">
        <f>IFERROR(SUMIF(Events!A:A,A52,Events!B:B), 0)</f>
        <v>0</v>
      </c>
      <c r="I52">
        <f>E52+F52-G52-H52</f>
        <v>0</v>
      </c>
      <c r="J52">
        <f>C52+D52-I52</f>
        <v>0</v>
      </c>
    </row>
    <row r="53" spans="1:10">
      <c r="A53">
        <v>50</v>
      </c>
      <c r="B53">
        <f>B52+1</f>
        <v>0</v>
      </c>
      <c r="C53">
        <f>J52</f>
        <v>0</v>
      </c>
      <c r="D53">
        <f>C53*exp_return_nominal</f>
        <v>0</v>
      </c>
      <c r="E53">
        <f>annual_expense_today*POWER(1+inflation,A53)</f>
        <v>0</v>
      </c>
      <c r="F53">
        <f>IFERROR(SUMIF(TaxesInsurance!A:A,A53,TaxesInsurance!B:B), tax_ins_default*POWER(1+inflation,A53))</f>
        <v>0</v>
      </c>
      <c r="G53">
        <f>IFERROR(SUMIF(SideIncome!A:A,A53,SideIncome!B:B), 0)</f>
        <v>0</v>
      </c>
      <c r="H53">
        <f>IFERROR(SUMIF(Events!A:A,A53,Events!B:B), 0)</f>
        <v>0</v>
      </c>
      <c r="I53">
        <f>E53+F53-G53-H53</f>
        <v>0</v>
      </c>
      <c r="J53">
        <f>C53+D53-I53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5"/>
  <cols>
    <col min="1" max="1" width="40.7109375" customWidth="1"/>
    <col min="2" max="2" width="28.7109375" customWidth="1"/>
    <col min="3" max="3" width="60.7109375" customWidth="1"/>
  </cols>
  <sheetData>
    <row r="1" spans="1:3">
      <c r="A1" s="1" t="s">
        <v>71</v>
      </c>
    </row>
    <row r="2" spans="1:3">
      <c r="A2" s="2" t="s">
        <v>0</v>
      </c>
      <c r="B2" s="2" t="s">
        <v>1</v>
      </c>
      <c r="C2" s="2" t="s">
        <v>2</v>
      </c>
    </row>
    <row r="3" spans="1:3">
      <c r="A3" t="s">
        <v>22</v>
      </c>
      <c r="B3" s="4">
        <f>years_planned</f>
        <v>0</v>
      </c>
      <c r="C3" t="s">
        <v>65</v>
      </c>
    </row>
    <row r="4" spans="1:3">
      <c r="A4" t="s">
        <v>58</v>
      </c>
      <c r="B4" s="7">
        <f>(1+exp_return_nominal)/(1+inflation)-1</f>
        <v>0</v>
      </c>
      <c r="C4">
        <f>(1+名目リターン)/(1+インフレ) - 1</f>
        <v>0</v>
      </c>
    </row>
    <row r="5" spans="1:3">
      <c r="A5" t="s">
        <v>59</v>
      </c>
      <c r="B5" s="6">
        <f>-PMT(B4, B3, starting_portfolio, 0, 1)</f>
        <v>0</v>
      </c>
      <c r="C5">
        <f>-PMT(実質リターン, 計画年数, 開始残高)</f>
        <v>0</v>
      </c>
    </row>
    <row r="6" spans="1:3">
      <c r="A6" t="s">
        <v>60</v>
      </c>
      <c r="B6" s="7">
        <f>IF(starting_portfolio&gt;0, B5/starting_portfolio, "")</f>
        <v>0</v>
      </c>
      <c r="C6" t="s">
        <v>66</v>
      </c>
    </row>
    <row r="7" spans="1:3">
      <c r="A7" t="s">
        <v>61</v>
      </c>
      <c r="B7" s="6">
        <f>INDEX(Cashflow!$J$3:$J$53, B3)</f>
        <v>0</v>
      </c>
      <c r="C7" t="s">
        <v>67</v>
      </c>
    </row>
    <row r="8" spans="1:3">
      <c r="A8" t="s">
        <v>62</v>
      </c>
      <c r="B8" s="6">
        <f>MIN(OFFSET(Cashflow!$J$3,0,0,B3,1))</f>
        <v>0</v>
      </c>
      <c r="C8" t="s">
        <v>68</v>
      </c>
    </row>
    <row r="9" spans="1:3">
      <c r="A9" t="s">
        <v>63</v>
      </c>
      <c r="B9">
        <f>IFERROR(MATCH(TRUE, Cashflow!$J$3:$J$53&lt;0,0)-1, "")</f>
        <v>0</v>
      </c>
      <c r="C9" t="s">
        <v>69</v>
      </c>
    </row>
    <row r="10" spans="1:3">
      <c r="A10" t="s">
        <v>64</v>
      </c>
      <c r="B10">
        <f>INDEX(Cashflow!$J$3:$J$53, B3)&gt;0</f>
        <v>0</v>
      </c>
      <c r="C10" t="s">
        <v>70</v>
      </c>
    </row>
    <row r="13" spans="1:3">
      <c r="A13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Inputs</vt:lpstr>
      <vt:lpstr>SideIncome</vt:lpstr>
      <vt:lpstr>Events</vt:lpstr>
      <vt:lpstr>TaxesInsurance</vt:lpstr>
      <vt:lpstr>Cashflow</vt:lpstr>
      <vt:lpstr>Summary</vt:lpstr>
      <vt:lpstr>annual_expense_today</vt:lpstr>
      <vt:lpstr>current_age</vt:lpstr>
      <vt:lpstr>exp_return_nominal</vt:lpstr>
      <vt:lpstr>horizon_age</vt:lpstr>
      <vt:lpstr>inflation</vt:lpstr>
      <vt:lpstr>retire_age</vt:lpstr>
      <vt:lpstr>starting_portfolio</vt:lpstr>
      <vt:lpstr>tax_ins_default</vt:lpstr>
      <vt:lpstr>years_planned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2025-08-12T00:56:55Z</dcterms:created>
  <dcterms:modified xsi:type="dcterms:W3CDTF">2025-08-12T00:56:55Z</dcterms:modified>
</cp:coreProperties>
</file>